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firstSheet="1" activeTab="1"/>
  </bookViews>
  <sheets>
    <sheet name="Прил 11 (2013 по бюджету)" sheetId="1" r:id="rId1"/>
    <sheet name="Прил 11 ноябрь" sheetId="2" r:id="rId2"/>
  </sheets>
  <definedNames>
    <definedName name="_xlnm._FilterDatabase" localSheetId="0" hidden="1">'Прил 11 (2013 по бюджету)'!$E$12:$G$76</definedName>
    <definedName name="_xlnm._FilterDatabase" localSheetId="1" hidden="1">'Прил 11 ноябрь'!$E$12:$G$85</definedName>
    <definedName name="Z_10C76100_F69A_45E1_BB9B_3F5F42E0FF3C_.wvu.FilterData" localSheetId="0" hidden="1">'Прил 11 (2013 по бюджету)'!$A$12:$G$76</definedName>
    <definedName name="Z_10C76100_F69A_45E1_BB9B_3F5F42E0FF3C_.wvu.FilterData" localSheetId="1" hidden="1">'Прил 11 ноябрь'!$A$12:$G$85</definedName>
    <definedName name="Z_1842682A_39C6_4D01_A9A0_8BAF96569867_.wvu.FilterData" localSheetId="0" hidden="1">'Прил 11 (2013 по бюджету)'!$A$12:$G$76</definedName>
    <definedName name="Z_1842682A_39C6_4D01_A9A0_8BAF96569867_.wvu.FilterData" localSheetId="1" hidden="1">'Прил 11 ноябрь'!$A$12:$G$85</definedName>
    <definedName name="Z_3B7DD4C6_1E38_4475_ACE8_FC83A7116991_.wvu.FilterData" localSheetId="0" hidden="1">'Прил 11 (2013 по бюджету)'!$A$12:$G$76</definedName>
    <definedName name="Z_3B7DD4C6_1E38_4475_ACE8_FC83A7116991_.wvu.FilterData" localSheetId="1" hidden="1">'Прил 11 ноябрь'!$A$12:$G$85</definedName>
    <definedName name="Z_5E6445F1_697A_4DB8_A3BE_C1C96894DDB6_.wvu.FilterData" localSheetId="0" hidden="1">'Прил 11 (2013 по бюджету)'!$A$12:$G$76</definedName>
    <definedName name="Z_5E6445F1_697A_4DB8_A3BE_C1C96894DDB6_.wvu.FilterData" localSheetId="1" hidden="1">'Прил 11 ноябрь'!$A$12:$G$85</definedName>
    <definedName name="Z_6BD02F29_2EBB_462A_A6BE_84BE8EA7D74E_.wvu.FilterData" localSheetId="0" hidden="1">'Прил 11 (2013 по бюджету)'!$A$12:$G$76</definedName>
    <definedName name="Z_6BD02F29_2EBB_462A_A6BE_84BE8EA7D74E_.wvu.FilterData" localSheetId="1" hidden="1">'Прил 11 ноябрь'!$A$12:$G$85</definedName>
    <definedName name="Z_8271D38C_82A4_4B85_900B_9CE96CAB265F_.wvu.FilterData" localSheetId="0" hidden="1">'Прил 11 (2013 по бюджету)'!$A$12:$G$76</definedName>
    <definedName name="Z_8271D38C_82A4_4B85_900B_9CE96CAB265F_.wvu.FilterData" localSheetId="1" hidden="1">'Прил 11 ноябрь'!$A$12:$G$85</definedName>
    <definedName name="Z_C065B6C8_AD5B_4AC2_8B2E_FCBDCB83FF63_.wvu.FilterData" localSheetId="0" hidden="1">'Прил 11 (2013 по бюджету)'!$A$12:$G$76</definedName>
    <definedName name="Z_C065B6C8_AD5B_4AC2_8B2E_FCBDCB83FF63_.wvu.FilterData" localSheetId="1" hidden="1">'Прил 11 ноябрь'!$A$12:$G$85</definedName>
    <definedName name="Z_E5AA2824_2F40_4407_B984_20D05BEEDC74_.wvu.FilterData" localSheetId="0" hidden="1">'Прил 11 (2013 по бюджету)'!$A$12:$G$76</definedName>
    <definedName name="Z_E5AA2824_2F40_4407_B984_20D05BEEDC74_.wvu.FilterData" localSheetId="1" hidden="1">'Прил 11 ноябрь'!$A$12:$G$85</definedName>
    <definedName name="Z_FD2E63FA_464E_4875_917E_C386E0842609_.wvu.FilterData" localSheetId="0" hidden="1">'Прил 11 (2013 по бюджету)'!$A$12:$G$76</definedName>
    <definedName name="Z_FD2E63FA_464E_4875_917E_C386E0842609_.wvu.FilterData" localSheetId="1" hidden="1">'Прил 11 ноябрь'!$A$12:$G$85</definedName>
    <definedName name="_xlnm.Print_Titles" localSheetId="0">'Прил 11 (2013 по бюджету)'!$11:$12</definedName>
    <definedName name="_xlnm.Print_Titles" localSheetId="1">'Прил 11 ноябрь'!$11:$12</definedName>
    <definedName name="_xlnm.Print_Area" localSheetId="0">'Прил 11 (2013 по бюджету)'!$A$1:$P$82</definedName>
    <definedName name="_xlnm.Print_Area" localSheetId="1">'Прил 11 ноябрь'!$A$1:$P$91</definedName>
  </definedNames>
  <calcPr fullCalcOnLoad="1"/>
</workbook>
</file>

<file path=xl/sharedStrings.xml><?xml version="1.0" encoding="utf-8"?>
<sst xmlns="http://schemas.openxmlformats.org/spreadsheetml/2006/main" count="704" uniqueCount="135">
  <si>
    <t>Наименование программы</t>
  </si>
  <si>
    <t>Бюджетная классификация</t>
  </si>
  <si>
    <t>0709</t>
  </si>
  <si>
    <t>3</t>
  </si>
  <si>
    <t>1006</t>
  </si>
  <si>
    <t>4</t>
  </si>
  <si>
    <t>0502</t>
  </si>
  <si>
    <t xml:space="preserve">Исполнители </t>
  </si>
  <si>
    <t>0302</t>
  </si>
  <si>
    <t>0412</t>
  </si>
  <si>
    <t>1</t>
  </si>
  <si>
    <t>0501</t>
  </si>
  <si>
    <t>0707</t>
  </si>
  <si>
    <t>8</t>
  </si>
  <si>
    <t>0801</t>
  </si>
  <si>
    <t>5</t>
  </si>
  <si>
    <t>6</t>
  </si>
  <si>
    <t>7</t>
  </si>
  <si>
    <t>2</t>
  </si>
  <si>
    <t>903</t>
  </si>
  <si>
    <t>795 01 00</t>
  </si>
  <si>
    <t>795 02 00</t>
  </si>
  <si>
    <t>902</t>
  </si>
  <si>
    <t>795 03 00</t>
  </si>
  <si>
    <t>795 04 00</t>
  </si>
  <si>
    <t>905</t>
  </si>
  <si>
    <t>795 05 00</t>
  </si>
  <si>
    <t>795 06 00</t>
  </si>
  <si>
    <t>795 07 00</t>
  </si>
  <si>
    <t>795 08 00</t>
  </si>
  <si>
    <t>795 09 00</t>
  </si>
  <si>
    <t>795 18 00</t>
  </si>
  <si>
    <t>795 19 00</t>
  </si>
  <si>
    <t>795 20 00</t>
  </si>
  <si>
    <t>Администрация УРМО</t>
  </si>
  <si>
    <t>795 21 00</t>
  </si>
  <si>
    <t>795 22 00</t>
  </si>
  <si>
    <t>795 23 00</t>
  </si>
  <si>
    <t>795 24 00</t>
  </si>
  <si>
    <t>795 25 00</t>
  </si>
  <si>
    <t>795 26 00</t>
  </si>
  <si>
    <t>795 27 00</t>
  </si>
  <si>
    <t>795 28 00</t>
  </si>
  <si>
    <t>795 29 00</t>
  </si>
  <si>
    <t>795 30 00</t>
  </si>
  <si>
    <t xml:space="preserve">Председатель Комитета финансов </t>
  </si>
  <si>
    <t>Комитет образования</t>
  </si>
  <si>
    <t>901</t>
  </si>
  <si>
    <t>1403</t>
  </si>
  <si>
    <t>Реквизиты правового акта об утверждении программы</t>
  </si>
  <si>
    <t>По бюджету</t>
  </si>
  <si>
    <t>в проекте</t>
  </si>
  <si>
    <t xml:space="preserve">Решение Думы № 323 от 30.11.2010г </t>
  </si>
  <si>
    <t>Рещение Думы № 152 от 25.11.2008г</t>
  </si>
  <si>
    <t>Решение Думы № 1202 от 20.10.2010</t>
  </si>
  <si>
    <t xml:space="preserve">Решение Думы № 336 от 28.12.2010г </t>
  </si>
  <si>
    <t>постановление № 1201 от 20.10.2011</t>
  </si>
  <si>
    <t>795 33 00</t>
  </si>
  <si>
    <t>795 34 00</t>
  </si>
  <si>
    <t xml:space="preserve">795 34 00 </t>
  </si>
  <si>
    <t>795 35 00</t>
  </si>
  <si>
    <t xml:space="preserve">795 36 00 </t>
  </si>
  <si>
    <t>Н.А.Касимовская</t>
  </si>
  <si>
    <t>795 38 00</t>
  </si>
  <si>
    <t>0113</t>
  </si>
  <si>
    <t>Комитет финансов</t>
  </si>
  <si>
    <t xml:space="preserve">тыс.руб.  </t>
  </si>
  <si>
    <t>Председатель Комитета финансов администрации МР УРМО</t>
  </si>
  <si>
    <t>КВСР</t>
  </si>
  <si>
    <t>КЦСР</t>
  </si>
  <si>
    <t>КВР</t>
  </si>
  <si>
    <t>План 2014 год</t>
  </si>
  <si>
    <t>План 2015 год</t>
  </si>
  <si>
    <t>План 2012 год</t>
  </si>
  <si>
    <t>1101</t>
  </si>
  <si>
    <t>795 39 00</t>
  </si>
  <si>
    <t>795 42 00</t>
  </si>
  <si>
    <t>795 41 00</t>
  </si>
  <si>
    <t>795 40 00</t>
  </si>
  <si>
    <t>0605</t>
  </si>
  <si>
    <t>к Решению Думы муниципального района</t>
  </si>
  <si>
    <t>Усольского районного муниципального образования</t>
  </si>
  <si>
    <t>№___________ от ___________________________</t>
  </si>
  <si>
    <t>Приложение №11</t>
  </si>
  <si>
    <t>РзПз</t>
  </si>
  <si>
    <t>Обеспечение пожарной безопасности в образовательных учреждениях Усольского района на 2012-2014 гг.</t>
  </si>
  <si>
    <t>Информатизация системы образования Усольского района в 2012-2014 гг.</t>
  </si>
  <si>
    <t>Круглогодичный отдых, оздоровление и занятость детей и подростков на 2013-2015 гг.</t>
  </si>
  <si>
    <t>итого:</t>
  </si>
  <si>
    <t>Обеспечение охраны образовательных учреждений Усольского района в 2012-2014 гг.</t>
  </si>
  <si>
    <t>Обучение и воспитание одаренных детей в Усольском районе на 2012-2014 гг.</t>
  </si>
  <si>
    <t>Здоровое поколение на 2012-2014 гг.</t>
  </si>
  <si>
    <t>Улучшение условий охраны труда, обеспечение санитарно-гигиенического благополучия в образовательных учреждениях Усольского района в 2012-2014 гг.</t>
  </si>
  <si>
    <t>Будущее за молодыми на 2011-2013 гг.</t>
  </si>
  <si>
    <t>Профилактика правонарушений и общественной безопасности в Усольском районе в 2011-2015гг.</t>
  </si>
  <si>
    <t>Переселение граждан Усольского района из ветхого и аварийного жилищного фонда на 2011-2013 гг.</t>
  </si>
  <si>
    <t>Обеспечение пожарной безопасности в учреждениях культуры Усольского района на 2011-2013 гг.</t>
  </si>
  <si>
    <t>Энергосбережение и повышение энергетической эффективности на территории УРМО на 2012-2016 гг.</t>
  </si>
  <si>
    <t>Старшее поколение на 2012 - 2014 гг.</t>
  </si>
  <si>
    <t>Обеспечение жильем молодых семей на 2012-2019 гг.</t>
  </si>
  <si>
    <t>Повышение эффективности бюджетных расходов УРМО на 2012-2014 гг.</t>
  </si>
  <si>
    <t>Развитие культуры УРМО на 2013-2015 гг.</t>
  </si>
  <si>
    <t>Развитие торговли на 2013-2017 гг.</t>
  </si>
  <si>
    <t>ВСЕГО:</t>
  </si>
  <si>
    <t>Комитет по образованию</t>
  </si>
  <si>
    <t>Повышение безопасности дорожного движения на территории Усольского района в 2013 -2017 гг.</t>
  </si>
  <si>
    <t>Модернизация объектов коммунальной инфраструктуры Усольского района на 2012 - 2015 гг.</t>
  </si>
  <si>
    <t>Проведение капитального ремонта многоквартирных жилых домов на территории Усольского района на 2012-2015 гг.</t>
  </si>
  <si>
    <t>Профилактика безнадзорности и правонарушений несовершеннолетних в Усольском районе на 2011 - 2013 гг.</t>
  </si>
  <si>
    <t xml:space="preserve">Социально - экономическая поддержка молодых специалистов в муниципальных учреждениях образования и культуры УРМО на 2012-2014 гг. </t>
  </si>
  <si>
    <t>Улучшение условий и охрана труда в Усольском районном муниципальном образовании на 2011-2013 гг.</t>
  </si>
  <si>
    <t>Защита окружающей среды в Усольском районе на 2013-2017 гг.</t>
  </si>
  <si>
    <t>Развитие физической культуры и спорта в муниципальном районе УРМО на 2012-2014 гг.</t>
  </si>
  <si>
    <t>610</t>
  </si>
  <si>
    <t>240</t>
  </si>
  <si>
    <t>310</t>
  </si>
  <si>
    <t>Празднование Победы в Великой Отечественной войне на 2012 - 2014 гг."</t>
  </si>
  <si>
    <t>540</t>
  </si>
  <si>
    <t>Совершенствование организации питания в образовательных учреждениях Усольского района на 2013-2015гг</t>
  </si>
  <si>
    <t>0702</t>
  </si>
  <si>
    <t>№ п/п</t>
  </si>
  <si>
    <t>Отдел культуры</t>
  </si>
  <si>
    <t>Сумма</t>
  </si>
  <si>
    <t xml:space="preserve">РАСПРЕДЕЛЕНИЕ БЮДЖЕТНЫХ АССИГНОВАНИЙ                                                                                                                  НА РЕАЛИЗАЦИЮ ДОЛГОСРОЧНЫХ ЦЕЛЕВЫХ ПРОГРАММ НА 2013 ГОД                                                     </t>
  </si>
  <si>
    <t>Комплексные меры противодействия злоупотреблению наркотическими средствами, психотропными веществами и их незаконному обороту на 2011-2013 гг.</t>
  </si>
  <si>
    <t>Обеспечение безопасности школьных перевозок детей образовательными учреждениями Усольского района в 2012-2014 гг.</t>
  </si>
  <si>
    <t>Поддержка и развитие малого и среднего предпринимательства в УРМО на 2009-2013 гг.</t>
  </si>
  <si>
    <t>Улучшение условий и охрана труда, обеспечение санитарно-гигиенического режима в учреждениях культуры Усольского района на 2012-2014 гг.</t>
  </si>
  <si>
    <t>1 бюджет</t>
  </si>
  <si>
    <t xml:space="preserve">РАСПРЕДЕЛЕНИЕ БЮДЖЕТНЫХ АССИГНОВАНИЙ                                                                                                                  НА РЕАЛИЗАЦИЮ ДОЛГОСРОЧНЫХ ЦЕЛЕВЫХ ПРОГРАММ НА 2013 ГОД                                                  </t>
  </si>
  <si>
    <t xml:space="preserve">795 38 00 </t>
  </si>
  <si>
    <t>795 43 00</t>
  </si>
  <si>
    <t>Социальное развитие села Усольского района на 2013-2014гг.</t>
  </si>
  <si>
    <t>итого</t>
  </si>
  <si>
    <t>№ 87 от  26.11.2013г.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</si>
</sst>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7"/>
      <color indexed="5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sz val="1.5"/>
      <name val="Arial Cyr"/>
      <family val="0"/>
    </font>
    <font>
      <b/>
      <sz val="11"/>
      <name val="Times New Roman"/>
      <family val="1"/>
    </font>
    <font>
      <b/>
      <sz val="7"/>
      <color indexed="5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2" fontId="16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179" fontId="4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72" fontId="16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49" fontId="18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72" fontId="16" fillId="0" borderId="15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4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172" fontId="24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8" fillId="0" borderId="21" xfId="0" applyFont="1" applyFill="1" applyBorder="1" applyAlignment="1">
      <alignment vertical="center" wrapText="1"/>
    </xf>
    <xf numFmtId="172" fontId="16" fillId="0" borderId="22" xfId="0" applyNumberFormat="1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vertical="center"/>
    </xf>
    <xf numFmtId="172" fontId="16" fillId="0" borderId="23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/>
    </xf>
    <xf numFmtId="4" fontId="18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49" fontId="13" fillId="0" borderId="33" xfId="0" applyNumberFormat="1" applyFont="1" applyFill="1" applyBorder="1" applyAlignment="1">
      <alignment/>
    </xf>
    <xf numFmtId="172" fontId="13" fillId="0" borderId="33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8" fillId="0" borderId="34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/>
      <protection/>
    </xf>
    <xf numFmtId="0" fontId="18" fillId="0" borderId="4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8" fillId="0" borderId="46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4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79" fontId="4" fillId="0" borderId="33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172" fontId="12" fillId="0" borderId="0" xfId="0" applyNumberFormat="1" applyFont="1" applyFill="1" applyBorder="1" applyAlignment="1">
      <alignment/>
    </xf>
    <xf numFmtId="0" fontId="18" fillId="0" borderId="4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53" xfId="0" applyNumberFormat="1" applyFont="1" applyFill="1" applyBorder="1" applyAlignment="1">
      <alignment horizontal="center" vertical="center"/>
    </xf>
    <xf numFmtId="49" fontId="18" fillId="0" borderId="49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 applyProtection="1">
      <alignment horizontal="left" vertical="center" wrapText="1"/>
      <protection/>
    </xf>
    <xf numFmtId="0" fontId="18" fillId="0" borderId="48" xfId="0" applyFont="1" applyFill="1" applyBorder="1" applyAlignment="1" applyProtection="1">
      <alignment horizontal="left" vertical="center" wrapText="1"/>
      <protection/>
    </xf>
    <xf numFmtId="0" fontId="18" fillId="0" borderId="39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11 (2013 по бюджету)'!#REF!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11 (2013 по бюджету)'!#REF!</c:f>
              <c:numCache>
                <c:ptCount val="1"/>
                <c:pt idx="0">
                  <c:v>1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11 ноябрь'!#REF!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'Прил 11 ноябрь'!#REF!</c:f>
              <c:numCache>
                <c:ptCount val="1"/>
                <c:pt idx="0">
                  <c:v>1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0</xdr:rowOff>
    </xdr:from>
    <xdr:to>
      <xdr:col>16</xdr:col>
      <xdr:colOff>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10182225" y="3267075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0</xdr:rowOff>
    </xdr:from>
    <xdr:to>
      <xdr:col>16</xdr:col>
      <xdr:colOff>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9420225" y="3267075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P95"/>
  <sheetViews>
    <sheetView view="pageBreakPreview" zoomScaleNormal="115" zoomScaleSheetLayoutView="100" workbookViewId="0" topLeftCell="A1">
      <selection activeCell="R72" sqref="R72"/>
    </sheetView>
  </sheetViews>
  <sheetFormatPr defaultColWidth="9.00390625" defaultRowHeight="12.75"/>
  <cols>
    <col min="1" max="1" width="4.625" style="1" customWidth="1"/>
    <col min="2" max="2" width="44.75390625" style="36" customWidth="1"/>
    <col min="3" max="3" width="21.625" style="36" customWidth="1"/>
    <col min="4" max="7" width="9.375" style="1" customWidth="1"/>
    <col min="8" max="8" width="9.625" style="1" hidden="1" customWidth="1"/>
    <col min="9" max="9" width="11.75390625" style="1" customWidth="1"/>
    <col min="10" max="10" width="13.375" style="1" customWidth="1"/>
    <col min="11" max="11" width="4.75390625" style="1" hidden="1" customWidth="1"/>
    <col min="12" max="12" width="10.25390625" style="9" hidden="1" customWidth="1"/>
    <col min="13" max="13" width="21.125" style="9" hidden="1" customWidth="1"/>
    <col min="14" max="14" width="0.2421875" style="9" hidden="1" customWidth="1"/>
    <col min="15" max="15" width="12.75390625" style="1" hidden="1" customWidth="1"/>
    <col min="16" max="16" width="15.125" style="1" hidden="1" customWidth="1"/>
    <col min="17" max="16384" width="9.125" style="1" customWidth="1"/>
  </cols>
  <sheetData>
    <row r="1" spans="1:16" ht="12.75">
      <c r="A1" s="23"/>
      <c r="B1" s="24"/>
      <c r="C1" s="24"/>
      <c r="E1" s="33" t="s">
        <v>83</v>
      </c>
      <c r="F1" s="17"/>
      <c r="G1" s="17"/>
      <c r="H1" s="25"/>
      <c r="I1" s="25"/>
      <c r="J1" s="25"/>
      <c r="O1" s="25"/>
      <c r="P1" s="25"/>
    </row>
    <row r="2" spans="1:16" ht="12.75">
      <c r="A2" s="23"/>
      <c r="B2" s="24"/>
      <c r="C2" s="24"/>
      <c r="E2" s="33" t="s">
        <v>80</v>
      </c>
      <c r="F2" s="17"/>
      <c r="G2" s="17"/>
      <c r="H2" s="25"/>
      <c r="I2" s="25"/>
      <c r="J2" s="25"/>
      <c r="O2" s="25"/>
      <c r="P2" s="25"/>
    </row>
    <row r="3" spans="1:16" ht="12.75">
      <c r="A3" s="23"/>
      <c r="B3" s="24"/>
      <c r="C3" s="24"/>
      <c r="E3" s="33" t="s">
        <v>81</v>
      </c>
      <c r="F3" s="17"/>
      <c r="G3" s="17"/>
      <c r="H3" s="25"/>
      <c r="I3" s="25"/>
      <c r="J3" s="25"/>
      <c r="O3" s="25"/>
      <c r="P3" s="25"/>
    </row>
    <row r="4" spans="1:16" ht="12.75">
      <c r="A4" s="23"/>
      <c r="B4" s="24"/>
      <c r="C4" s="24"/>
      <c r="E4" s="33" t="s">
        <v>82</v>
      </c>
      <c r="F4" s="17"/>
      <c r="G4" s="17"/>
      <c r="H4" s="25"/>
      <c r="I4" s="25"/>
      <c r="J4" s="25"/>
      <c r="O4" s="25"/>
      <c r="P4" s="25"/>
    </row>
    <row r="5" spans="1:16" ht="12.75">
      <c r="A5" s="23"/>
      <c r="B5" s="24"/>
      <c r="C5" s="24"/>
      <c r="D5" s="33"/>
      <c r="F5" s="17"/>
      <c r="G5" s="17"/>
      <c r="H5" s="25"/>
      <c r="I5" s="25"/>
      <c r="J5" s="25"/>
      <c r="O5" s="25"/>
      <c r="P5" s="25"/>
    </row>
    <row r="6" spans="1:16" ht="30" customHeight="1">
      <c r="A6" s="23"/>
      <c r="B6" s="24"/>
      <c r="C6" s="24"/>
      <c r="D6" s="33"/>
      <c r="F6" s="17"/>
      <c r="G6" s="17"/>
      <c r="H6" s="25"/>
      <c r="I6" s="25"/>
      <c r="J6" s="25"/>
      <c r="O6" s="25"/>
      <c r="P6" s="25"/>
    </row>
    <row r="7" spans="1:16" ht="15.75">
      <c r="A7" s="219" t="s">
        <v>123</v>
      </c>
      <c r="B7" s="219"/>
      <c r="C7" s="219"/>
      <c r="D7" s="219"/>
      <c r="E7" s="219"/>
      <c r="F7" s="219"/>
      <c r="G7" s="219"/>
      <c r="H7" s="219"/>
      <c r="I7" s="219"/>
      <c r="J7" s="219"/>
      <c r="K7" s="12"/>
      <c r="L7" s="10"/>
      <c r="M7" s="10"/>
      <c r="N7" s="10"/>
      <c r="O7" s="10"/>
      <c r="P7" s="10"/>
    </row>
    <row r="8" spans="1:16" ht="20.2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2"/>
      <c r="L8" s="10"/>
      <c r="M8" s="10"/>
      <c r="N8" s="10"/>
      <c r="O8" s="10"/>
      <c r="P8" s="10"/>
    </row>
    <row r="9" spans="1:16" ht="20.25" customHeight="1">
      <c r="A9" s="26"/>
      <c r="B9" s="34"/>
      <c r="C9" s="34"/>
      <c r="D9" s="26"/>
      <c r="E9" s="26"/>
      <c r="F9" s="26"/>
      <c r="G9" s="26"/>
      <c r="H9" s="27"/>
      <c r="I9" s="27"/>
      <c r="J9" s="27"/>
      <c r="K9" s="11"/>
      <c r="L9" s="10"/>
      <c r="M9" s="10"/>
      <c r="N9" s="10"/>
      <c r="O9" s="27"/>
      <c r="P9" s="27"/>
    </row>
    <row r="10" spans="1:16" ht="13.5" thickBot="1">
      <c r="A10" s="28"/>
      <c r="B10" s="35"/>
      <c r="C10" s="35"/>
      <c r="D10" s="29"/>
      <c r="E10" s="30"/>
      <c r="F10" s="29"/>
      <c r="G10" s="29"/>
      <c r="H10" s="31" t="s">
        <v>66</v>
      </c>
      <c r="I10" s="31"/>
      <c r="J10" s="167" t="s">
        <v>66</v>
      </c>
      <c r="K10" s="105"/>
      <c r="L10" s="10"/>
      <c r="M10" s="10"/>
      <c r="N10" s="10"/>
      <c r="O10" s="31" t="s">
        <v>66</v>
      </c>
      <c r="P10" s="31" t="s">
        <v>66</v>
      </c>
    </row>
    <row r="11" spans="1:16" s="6" customFormat="1" ht="18" customHeight="1">
      <c r="A11" s="190" t="s">
        <v>120</v>
      </c>
      <c r="B11" s="201" t="s">
        <v>0</v>
      </c>
      <c r="C11" s="222" t="s">
        <v>7</v>
      </c>
      <c r="D11" s="226" t="s">
        <v>1</v>
      </c>
      <c r="E11" s="226"/>
      <c r="F11" s="226"/>
      <c r="G11" s="227"/>
      <c r="H11" s="224" t="s">
        <v>73</v>
      </c>
      <c r="I11" s="171"/>
      <c r="J11" s="188" t="s">
        <v>122</v>
      </c>
      <c r="K11" s="106"/>
      <c r="L11" s="226" t="s">
        <v>50</v>
      </c>
      <c r="M11" s="220" t="s">
        <v>49</v>
      </c>
      <c r="N11" s="61"/>
      <c r="O11" s="203" t="s">
        <v>71</v>
      </c>
      <c r="P11" s="193" t="s">
        <v>72</v>
      </c>
    </row>
    <row r="12" spans="1:16" s="6" customFormat="1" ht="31.5" customHeight="1" thickBot="1">
      <c r="A12" s="191"/>
      <c r="B12" s="202"/>
      <c r="C12" s="223"/>
      <c r="D12" s="62" t="s">
        <v>68</v>
      </c>
      <c r="E12" s="62" t="s">
        <v>84</v>
      </c>
      <c r="F12" s="63" t="s">
        <v>69</v>
      </c>
      <c r="G12" s="64" t="s">
        <v>70</v>
      </c>
      <c r="H12" s="225"/>
      <c r="I12" s="172" t="s">
        <v>128</v>
      </c>
      <c r="J12" s="189"/>
      <c r="K12" s="107"/>
      <c r="L12" s="228"/>
      <c r="M12" s="221"/>
      <c r="N12" s="65"/>
      <c r="O12" s="204"/>
      <c r="P12" s="194"/>
    </row>
    <row r="13" spans="1:16" s="6" customFormat="1" ht="44.25" customHeight="1" thickBot="1">
      <c r="A13" s="108" t="s">
        <v>10</v>
      </c>
      <c r="B13" s="136" t="s">
        <v>85</v>
      </c>
      <c r="C13" s="50" t="s">
        <v>104</v>
      </c>
      <c r="D13" s="37" t="s">
        <v>19</v>
      </c>
      <c r="E13" s="37" t="s">
        <v>2</v>
      </c>
      <c r="F13" s="38" t="s">
        <v>20</v>
      </c>
      <c r="G13" s="51" t="s">
        <v>113</v>
      </c>
      <c r="H13" s="53">
        <v>885.37</v>
      </c>
      <c r="I13" s="53">
        <v>1000</v>
      </c>
      <c r="J13" s="102">
        <v>1000</v>
      </c>
      <c r="K13" s="95">
        <v>0.1</v>
      </c>
      <c r="L13" s="41">
        <f aca="true" t="shared" si="0" ref="L13:L18">J13*K13</f>
        <v>100</v>
      </c>
      <c r="M13" s="41" t="s">
        <v>51</v>
      </c>
      <c r="N13" s="42"/>
      <c r="O13" s="39">
        <v>1000</v>
      </c>
      <c r="P13" s="43">
        <v>0</v>
      </c>
    </row>
    <row r="14" spans="1:16" s="6" customFormat="1" ht="55.5" customHeight="1" thickBot="1">
      <c r="A14" s="108" t="s">
        <v>18</v>
      </c>
      <c r="B14" s="136" t="s">
        <v>124</v>
      </c>
      <c r="C14" s="50" t="s">
        <v>121</v>
      </c>
      <c r="D14" s="37" t="s">
        <v>25</v>
      </c>
      <c r="E14" s="37" t="s">
        <v>4</v>
      </c>
      <c r="F14" s="38" t="s">
        <v>21</v>
      </c>
      <c r="G14" s="51" t="s">
        <v>113</v>
      </c>
      <c r="H14" s="54">
        <v>24</v>
      </c>
      <c r="I14" s="54">
        <v>45</v>
      </c>
      <c r="J14" s="102">
        <v>45</v>
      </c>
      <c r="K14" s="95">
        <v>0.1</v>
      </c>
      <c r="L14" s="44">
        <f t="shared" si="0"/>
        <v>4.5</v>
      </c>
      <c r="M14" s="44"/>
      <c r="N14" s="45"/>
      <c r="O14" s="39">
        <v>0</v>
      </c>
      <c r="P14" s="43">
        <v>0</v>
      </c>
    </row>
    <row r="15" spans="1:16" s="6" customFormat="1" ht="26.25" thickBot="1">
      <c r="A15" s="108" t="s">
        <v>3</v>
      </c>
      <c r="B15" s="136" t="s">
        <v>86</v>
      </c>
      <c r="C15" s="50" t="s">
        <v>46</v>
      </c>
      <c r="D15" s="37" t="s">
        <v>19</v>
      </c>
      <c r="E15" s="37" t="s">
        <v>2</v>
      </c>
      <c r="F15" s="38" t="s">
        <v>23</v>
      </c>
      <c r="G15" s="51" t="s">
        <v>113</v>
      </c>
      <c r="H15" s="53">
        <v>6.5</v>
      </c>
      <c r="I15" s="53">
        <v>485</v>
      </c>
      <c r="J15" s="102">
        <v>160</v>
      </c>
      <c r="K15" s="95">
        <v>0.1</v>
      </c>
      <c r="L15" s="41">
        <f t="shared" si="0"/>
        <v>16</v>
      </c>
      <c r="M15" s="41" t="s">
        <v>51</v>
      </c>
      <c r="N15" s="46"/>
      <c r="O15" s="39">
        <v>485</v>
      </c>
      <c r="P15" s="43">
        <v>0</v>
      </c>
    </row>
    <row r="16" spans="1:16" s="6" customFormat="1" ht="25.5">
      <c r="A16" s="229" t="s">
        <v>5</v>
      </c>
      <c r="B16" s="213" t="s">
        <v>87</v>
      </c>
      <c r="C16" s="94" t="s">
        <v>104</v>
      </c>
      <c r="D16" s="66" t="s">
        <v>19</v>
      </c>
      <c r="E16" s="66" t="s">
        <v>12</v>
      </c>
      <c r="F16" s="67" t="s">
        <v>24</v>
      </c>
      <c r="G16" s="68" t="s">
        <v>113</v>
      </c>
      <c r="H16" s="82">
        <v>1391.5</v>
      </c>
      <c r="I16" s="82">
        <v>1300</v>
      </c>
      <c r="J16" s="103">
        <v>1300</v>
      </c>
      <c r="K16" s="100">
        <v>0.1</v>
      </c>
      <c r="L16" s="70">
        <f t="shared" si="0"/>
        <v>130</v>
      </c>
      <c r="M16" s="198"/>
      <c r="N16" s="78"/>
      <c r="O16" s="79">
        <v>1500</v>
      </c>
      <c r="P16" s="80">
        <v>1700</v>
      </c>
    </row>
    <row r="17" spans="1:16" s="6" customFormat="1" ht="12.75">
      <c r="A17" s="230"/>
      <c r="B17" s="214"/>
      <c r="C17" s="139" t="s">
        <v>34</v>
      </c>
      <c r="D17" s="19" t="s">
        <v>22</v>
      </c>
      <c r="E17" s="19" t="s">
        <v>12</v>
      </c>
      <c r="F17" s="18" t="s">
        <v>24</v>
      </c>
      <c r="G17" s="52" t="s">
        <v>114</v>
      </c>
      <c r="H17" s="56">
        <v>200</v>
      </c>
      <c r="I17" s="56">
        <v>270</v>
      </c>
      <c r="J17" s="104">
        <v>270</v>
      </c>
      <c r="K17" s="101">
        <v>0.1</v>
      </c>
      <c r="L17" s="21">
        <f t="shared" si="0"/>
        <v>27</v>
      </c>
      <c r="M17" s="199"/>
      <c r="N17" s="10"/>
      <c r="O17" s="22">
        <v>305</v>
      </c>
      <c r="P17" s="57">
        <v>350</v>
      </c>
    </row>
    <row r="18" spans="1:16" s="6" customFormat="1" ht="13.5" customHeight="1">
      <c r="A18" s="230"/>
      <c r="B18" s="214"/>
      <c r="C18" s="140" t="s">
        <v>121</v>
      </c>
      <c r="D18" s="19" t="s">
        <v>25</v>
      </c>
      <c r="E18" s="19" t="s">
        <v>12</v>
      </c>
      <c r="F18" s="18" t="s">
        <v>24</v>
      </c>
      <c r="G18" s="52" t="s">
        <v>113</v>
      </c>
      <c r="H18" s="56">
        <v>42</v>
      </c>
      <c r="I18" s="56">
        <v>90</v>
      </c>
      <c r="J18" s="104">
        <v>90</v>
      </c>
      <c r="K18" s="101">
        <v>0.1</v>
      </c>
      <c r="L18" s="21">
        <f t="shared" si="0"/>
        <v>9</v>
      </c>
      <c r="M18" s="200"/>
      <c r="N18" s="10"/>
      <c r="O18" s="22">
        <v>90</v>
      </c>
      <c r="P18" s="57">
        <v>90</v>
      </c>
    </row>
    <row r="19" spans="1:16" s="25" customFormat="1" ht="13.5" thickBot="1">
      <c r="A19" s="231"/>
      <c r="B19" s="215"/>
      <c r="C19" s="216" t="s">
        <v>88</v>
      </c>
      <c r="D19" s="217"/>
      <c r="E19" s="217"/>
      <c r="F19" s="217"/>
      <c r="G19" s="218"/>
      <c r="H19" s="71"/>
      <c r="I19" s="84">
        <f>SUM(I16:I18)</f>
        <v>1660</v>
      </c>
      <c r="J19" s="84">
        <f>SUM(J16:J18)</f>
        <v>1660</v>
      </c>
      <c r="K19" s="98">
        <f aca="true" t="shared" si="1" ref="K19:P19">SUM(K16:K18)</f>
        <v>0.30000000000000004</v>
      </c>
      <c r="L19" s="59">
        <f t="shared" si="1"/>
        <v>166</v>
      </c>
      <c r="M19" s="59">
        <f t="shared" si="1"/>
        <v>0</v>
      </c>
      <c r="N19" s="59">
        <f t="shared" si="1"/>
        <v>0</v>
      </c>
      <c r="O19" s="59">
        <f t="shared" si="1"/>
        <v>1895</v>
      </c>
      <c r="P19" s="60">
        <f t="shared" si="1"/>
        <v>2140</v>
      </c>
    </row>
    <row r="20" spans="1:16" s="6" customFormat="1" ht="26.25" thickBot="1">
      <c r="A20" s="108" t="s">
        <v>15</v>
      </c>
      <c r="B20" s="136" t="s">
        <v>89</v>
      </c>
      <c r="C20" s="50" t="s">
        <v>104</v>
      </c>
      <c r="D20" s="37" t="s">
        <v>19</v>
      </c>
      <c r="E20" s="37" t="s">
        <v>2</v>
      </c>
      <c r="F20" s="38" t="s">
        <v>26</v>
      </c>
      <c r="G20" s="51" t="s">
        <v>113</v>
      </c>
      <c r="H20" s="53">
        <v>412.8</v>
      </c>
      <c r="I20" s="53">
        <v>400</v>
      </c>
      <c r="J20" s="102">
        <v>400</v>
      </c>
      <c r="K20" s="95">
        <v>0.1</v>
      </c>
      <c r="L20" s="40">
        <f aca="true" t="shared" si="2" ref="L20:L32">K20*J20</f>
        <v>40</v>
      </c>
      <c r="M20" s="41" t="s">
        <v>54</v>
      </c>
      <c r="N20" s="46"/>
      <c r="O20" s="39">
        <v>650</v>
      </c>
      <c r="P20" s="43">
        <v>0</v>
      </c>
    </row>
    <row r="21" spans="1:16" s="6" customFormat="1" ht="39" thickBot="1">
      <c r="A21" s="108" t="s">
        <v>16</v>
      </c>
      <c r="B21" s="136" t="s">
        <v>125</v>
      </c>
      <c r="C21" s="50" t="s">
        <v>104</v>
      </c>
      <c r="D21" s="37" t="s">
        <v>19</v>
      </c>
      <c r="E21" s="37" t="s">
        <v>2</v>
      </c>
      <c r="F21" s="38" t="s">
        <v>27</v>
      </c>
      <c r="G21" s="51" t="s">
        <v>113</v>
      </c>
      <c r="H21" s="54">
        <v>95.02</v>
      </c>
      <c r="I21" s="54">
        <v>200</v>
      </c>
      <c r="J21" s="102">
        <v>200</v>
      </c>
      <c r="K21" s="95">
        <v>0.1</v>
      </c>
      <c r="L21" s="40">
        <f t="shared" si="2"/>
        <v>20</v>
      </c>
      <c r="M21" s="44"/>
      <c r="N21" s="45"/>
      <c r="O21" s="39">
        <v>300</v>
      </c>
      <c r="P21" s="43">
        <v>0</v>
      </c>
    </row>
    <row r="22" spans="1:16" s="6" customFormat="1" ht="13.5" customHeight="1" thickBot="1">
      <c r="A22" s="210" t="s">
        <v>17</v>
      </c>
      <c r="B22" s="213" t="s">
        <v>90</v>
      </c>
      <c r="C22" s="205" t="s">
        <v>104</v>
      </c>
      <c r="D22" s="66" t="s">
        <v>19</v>
      </c>
      <c r="E22" s="66" t="s">
        <v>2</v>
      </c>
      <c r="F22" s="67" t="s">
        <v>28</v>
      </c>
      <c r="G22" s="68" t="s">
        <v>114</v>
      </c>
      <c r="H22" s="69">
        <v>7</v>
      </c>
      <c r="I22" s="69"/>
      <c r="J22" s="103">
        <v>8.7</v>
      </c>
      <c r="K22" s="95">
        <v>0.1</v>
      </c>
      <c r="L22" s="40">
        <f t="shared" si="2"/>
        <v>0.87</v>
      </c>
      <c r="M22" s="41" t="s">
        <v>51</v>
      </c>
      <c r="N22" s="46"/>
      <c r="O22" s="39">
        <v>100</v>
      </c>
      <c r="P22" s="43">
        <v>0</v>
      </c>
    </row>
    <row r="23" spans="1:16" s="6" customFormat="1" ht="13.5" thickBot="1">
      <c r="A23" s="211"/>
      <c r="B23" s="214"/>
      <c r="C23" s="206"/>
      <c r="D23" s="145" t="s">
        <v>19</v>
      </c>
      <c r="E23" s="145" t="s">
        <v>2</v>
      </c>
      <c r="F23" s="146" t="s">
        <v>28</v>
      </c>
      <c r="G23" s="147" t="s">
        <v>113</v>
      </c>
      <c r="H23" s="148"/>
      <c r="I23" s="148">
        <v>100</v>
      </c>
      <c r="J23" s="149">
        <v>100</v>
      </c>
      <c r="K23" s="95"/>
      <c r="L23" s="40"/>
      <c r="M23" s="41"/>
      <c r="N23" s="46"/>
      <c r="O23" s="39"/>
      <c r="P23" s="43"/>
    </row>
    <row r="24" spans="1:16" s="6" customFormat="1" ht="13.5" thickBot="1">
      <c r="A24" s="212"/>
      <c r="B24" s="215"/>
      <c r="C24" s="207" t="s">
        <v>88</v>
      </c>
      <c r="D24" s="208"/>
      <c r="E24" s="208"/>
      <c r="F24" s="208"/>
      <c r="G24" s="209"/>
      <c r="H24" s="134"/>
      <c r="I24" s="135">
        <f>SUM(I22:I23)</f>
        <v>100</v>
      </c>
      <c r="J24" s="135">
        <f>SUM(J22:J23)</f>
        <v>108.7</v>
      </c>
      <c r="K24" s="95"/>
      <c r="L24" s="40"/>
      <c r="M24" s="41"/>
      <c r="N24" s="46"/>
      <c r="O24" s="39"/>
      <c r="P24" s="43"/>
    </row>
    <row r="25" spans="1:16" s="6" customFormat="1" ht="17.25" customHeight="1" thickBot="1">
      <c r="A25" s="108" t="s">
        <v>13</v>
      </c>
      <c r="B25" s="136" t="s">
        <v>91</v>
      </c>
      <c r="C25" s="50" t="s">
        <v>104</v>
      </c>
      <c r="D25" s="37" t="s">
        <v>19</v>
      </c>
      <c r="E25" s="37" t="s">
        <v>2</v>
      </c>
      <c r="F25" s="38" t="s">
        <v>29</v>
      </c>
      <c r="G25" s="51" t="s">
        <v>113</v>
      </c>
      <c r="H25" s="53">
        <v>113.5</v>
      </c>
      <c r="I25" s="53">
        <v>300</v>
      </c>
      <c r="J25" s="102">
        <v>2050.10537</v>
      </c>
      <c r="K25" s="95">
        <v>0.1</v>
      </c>
      <c r="L25" s="40">
        <f t="shared" si="2"/>
        <v>205.01053700000003</v>
      </c>
      <c r="M25" s="41" t="s">
        <v>51</v>
      </c>
      <c r="N25" s="46"/>
      <c r="O25" s="39">
        <v>350</v>
      </c>
      <c r="P25" s="43">
        <v>0</v>
      </c>
    </row>
    <row r="26" spans="1:16" s="6" customFormat="1" ht="13.5" thickBot="1">
      <c r="A26" s="234">
        <v>9</v>
      </c>
      <c r="B26" s="213" t="s">
        <v>92</v>
      </c>
      <c r="C26" s="205" t="s">
        <v>104</v>
      </c>
      <c r="D26" s="66" t="s">
        <v>19</v>
      </c>
      <c r="E26" s="66" t="s">
        <v>2</v>
      </c>
      <c r="F26" s="67" t="s">
        <v>30</v>
      </c>
      <c r="G26" s="68" t="s">
        <v>113</v>
      </c>
      <c r="H26" s="69">
        <v>217.11</v>
      </c>
      <c r="I26" s="69">
        <v>300</v>
      </c>
      <c r="J26" s="103">
        <v>295</v>
      </c>
      <c r="K26" s="95">
        <v>0.1</v>
      </c>
      <c r="L26" s="40">
        <f t="shared" si="2"/>
        <v>29.5</v>
      </c>
      <c r="M26" s="41" t="s">
        <v>56</v>
      </c>
      <c r="N26" s="46"/>
      <c r="O26" s="39">
        <v>600</v>
      </c>
      <c r="P26" s="43">
        <v>0</v>
      </c>
    </row>
    <row r="27" spans="1:16" s="6" customFormat="1" ht="13.5" thickBot="1">
      <c r="A27" s="235"/>
      <c r="B27" s="214"/>
      <c r="C27" s="206"/>
      <c r="D27" s="145" t="s">
        <v>19</v>
      </c>
      <c r="E27" s="145" t="s">
        <v>2</v>
      </c>
      <c r="F27" s="146" t="s">
        <v>30</v>
      </c>
      <c r="G27" s="147" t="s">
        <v>114</v>
      </c>
      <c r="H27" s="148"/>
      <c r="I27" s="148"/>
      <c r="J27" s="149">
        <v>5</v>
      </c>
      <c r="K27" s="95"/>
      <c r="L27" s="40"/>
      <c r="M27" s="41"/>
      <c r="N27" s="46"/>
      <c r="O27" s="39"/>
      <c r="P27" s="43"/>
    </row>
    <row r="28" spans="1:16" s="6" customFormat="1" ht="28.5" customHeight="1" thickBot="1">
      <c r="A28" s="236"/>
      <c r="B28" s="215"/>
      <c r="C28" s="207" t="s">
        <v>88</v>
      </c>
      <c r="D28" s="208"/>
      <c r="E28" s="208"/>
      <c r="F28" s="208"/>
      <c r="G28" s="209"/>
      <c r="H28" s="134"/>
      <c r="I28" s="135">
        <f>SUM(I26:I27)</f>
        <v>300</v>
      </c>
      <c r="J28" s="135">
        <f>SUM(J26:J27)</f>
        <v>300</v>
      </c>
      <c r="K28" s="95"/>
      <c r="L28" s="40"/>
      <c r="M28" s="41"/>
      <c r="N28" s="46"/>
      <c r="O28" s="39"/>
      <c r="P28" s="43"/>
    </row>
    <row r="29" spans="1:16" s="6" customFormat="1" ht="28.5" customHeight="1" thickBot="1">
      <c r="A29" s="169"/>
      <c r="B29" s="170"/>
      <c r="C29" s="175"/>
      <c r="D29" s="173"/>
      <c r="E29" s="173"/>
      <c r="F29" s="173"/>
      <c r="G29" s="174"/>
      <c r="H29" s="134"/>
      <c r="I29" s="134">
        <v>1000</v>
      </c>
      <c r="J29" s="135"/>
      <c r="K29" s="95"/>
      <c r="L29" s="40"/>
      <c r="M29" s="41"/>
      <c r="N29" s="46"/>
      <c r="O29" s="39"/>
      <c r="P29" s="43"/>
    </row>
    <row r="30" spans="1:16" s="6" customFormat="1" ht="26.25" thickBot="1">
      <c r="A30" s="49">
        <v>10</v>
      </c>
      <c r="B30" s="136" t="s">
        <v>96</v>
      </c>
      <c r="C30" s="50" t="s">
        <v>121</v>
      </c>
      <c r="D30" s="37" t="s">
        <v>25</v>
      </c>
      <c r="E30" s="37" t="s">
        <v>14</v>
      </c>
      <c r="F30" s="38" t="s">
        <v>31</v>
      </c>
      <c r="G30" s="51" t="s">
        <v>113</v>
      </c>
      <c r="H30" s="53">
        <v>271.2</v>
      </c>
      <c r="I30" s="53">
        <v>200</v>
      </c>
      <c r="J30" s="102">
        <v>200</v>
      </c>
      <c r="K30" s="95">
        <v>0.1</v>
      </c>
      <c r="L30" s="40">
        <f t="shared" si="2"/>
        <v>20</v>
      </c>
      <c r="M30" s="41" t="s">
        <v>52</v>
      </c>
      <c r="N30" s="46"/>
      <c r="O30" s="39">
        <v>0</v>
      </c>
      <c r="P30" s="43">
        <v>0</v>
      </c>
    </row>
    <row r="31" spans="1:16" s="6" customFormat="1" ht="21" customHeight="1" thickBot="1">
      <c r="A31" s="49">
        <v>11</v>
      </c>
      <c r="B31" s="136" t="s">
        <v>93</v>
      </c>
      <c r="C31" s="50" t="s">
        <v>121</v>
      </c>
      <c r="D31" s="37" t="s">
        <v>25</v>
      </c>
      <c r="E31" s="37" t="s">
        <v>12</v>
      </c>
      <c r="F31" s="38" t="s">
        <v>32</v>
      </c>
      <c r="G31" s="51" t="s">
        <v>113</v>
      </c>
      <c r="H31" s="53">
        <v>100</v>
      </c>
      <c r="I31" s="53">
        <v>100</v>
      </c>
      <c r="J31" s="102">
        <v>100</v>
      </c>
      <c r="K31" s="95">
        <v>0.1</v>
      </c>
      <c r="L31" s="40">
        <f t="shared" si="2"/>
        <v>10</v>
      </c>
      <c r="M31" s="41" t="s">
        <v>55</v>
      </c>
      <c r="N31" s="46"/>
      <c r="O31" s="39">
        <v>0</v>
      </c>
      <c r="P31" s="43">
        <v>0</v>
      </c>
    </row>
    <row r="32" spans="1:16" s="6" customFormat="1" ht="30.75" customHeight="1" thickBot="1">
      <c r="A32" s="49">
        <v>12</v>
      </c>
      <c r="B32" s="136" t="s">
        <v>116</v>
      </c>
      <c r="C32" s="50" t="s">
        <v>34</v>
      </c>
      <c r="D32" s="37" t="s">
        <v>22</v>
      </c>
      <c r="E32" s="37" t="s">
        <v>4</v>
      </c>
      <c r="F32" s="38" t="s">
        <v>33</v>
      </c>
      <c r="G32" s="51" t="s">
        <v>114</v>
      </c>
      <c r="H32" s="54">
        <v>25</v>
      </c>
      <c r="I32" s="54">
        <v>30</v>
      </c>
      <c r="J32" s="102">
        <v>30</v>
      </c>
      <c r="K32" s="95">
        <v>0.1</v>
      </c>
      <c r="L32" s="44">
        <f t="shared" si="2"/>
        <v>3</v>
      </c>
      <c r="M32" s="48"/>
      <c r="N32" s="45"/>
      <c r="O32" s="39">
        <v>130</v>
      </c>
      <c r="P32" s="43">
        <v>0</v>
      </c>
    </row>
    <row r="33" spans="1:16" s="6" customFormat="1" ht="27.75" customHeight="1" thickBot="1">
      <c r="A33" s="49">
        <v>13</v>
      </c>
      <c r="B33" s="136" t="s">
        <v>94</v>
      </c>
      <c r="C33" s="50" t="s">
        <v>34</v>
      </c>
      <c r="D33" s="37" t="s">
        <v>22</v>
      </c>
      <c r="E33" s="37" t="s">
        <v>8</v>
      </c>
      <c r="F33" s="38" t="s">
        <v>35</v>
      </c>
      <c r="G33" s="51" t="s">
        <v>114</v>
      </c>
      <c r="H33" s="53">
        <v>45</v>
      </c>
      <c r="I33" s="53">
        <v>50</v>
      </c>
      <c r="J33" s="102">
        <v>50</v>
      </c>
      <c r="K33" s="95"/>
      <c r="L33" s="41"/>
      <c r="M33" s="41"/>
      <c r="N33" s="46"/>
      <c r="O33" s="39">
        <v>100</v>
      </c>
      <c r="P33" s="43">
        <v>131</v>
      </c>
    </row>
    <row r="34" spans="1:16" s="6" customFormat="1" ht="25.5">
      <c r="A34" s="195">
        <v>14</v>
      </c>
      <c r="B34" s="213" t="s">
        <v>108</v>
      </c>
      <c r="C34" s="94" t="s">
        <v>104</v>
      </c>
      <c r="D34" s="66" t="s">
        <v>19</v>
      </c>
      <c r="E34" s="66" t="s">
        <v>4</v>
      </c>
      <c r="F34" s="67" t="s">
        <v>36</v>
      </c>
      <c r="G34" s="68" t="s">
        <v>113</v>
      </c>
      <c r="H34" s="69">
        <v>0</v>
      </c>
      <c r="I34" s="69">
        <v>100</v>
      </c>
      <c r="J34" s="103">
        <v>100</v>
      </c>
      <c r="K34" s="96">
        <v>0.1</v>
      </c>
      <c r="L34" s="77">
        <f>K34*J34</f>
        <v>10</v>
      </c>
      <c r="M34" s="198"/>
      <c r="N34" s="78"/>
      <c r="O34" s="79">
        <v>0</v>
      </c>
      <c r="P34" s="80">
        <v>0</v>
      </c>
    </row>
    <row r="35" spans="1:16" s="6" customFormat="1" ht="12.75">
      <c r="A35" s="196"/>
      <c r="B35" s="214"/>
      <c r="C35" s="139" t="s">
        <v>121</v>
      </c>
      <c r="D35" s="19" t="s">
        <v>25</v>
      </c>
      <c r="E35" s="19" t="s">
        <v>4</v>
      </c>
      <c r="F35" s="18" t="s">
        <v>36</v>
      </c>
      <c r="G35" s="52" t="s">
        <v>113</v>
      </c>
      <c r="H35" s="55">
        <v>13.5</v>
      </c>
      <c r="I35" s="55">
        <v>11.5</v>
      </c>
      <c r="J35" s="104">
        <v>11.5</v>
      </c>
      <c r="K35" s="97">
        <v>0.1</v>
      </c>
      <c r="L35" s="20">
        <f>K35*J35</f>
        <v>1.1500000000000001</v>
      </c>
      <c r="M35" s="200"/>
      <c r="N35" s="10"/>
      <c r="O35" s="22">
        <v>0</v>
      </c>
      <c r="P35" s="57">
        <v>0</v>
      </c>
    </row>
    <row r="36" spans="1:16" s="6" customFormat="1" ht="13.5" thickBot="1">
      <c r="A36" s="197"/>
      <c r="B36" s="215"/>
      <c r="C36" s="216" t="s">
        <v>88</v>
      </c>
      <c r="D36" s="217"/>
      <c r="E36" s="217"/>
      <c r="F36" s="217"/>
      <c r="G36" s="218"/>
      <c r="H36" s="71"/>
      <c r="I36" s="84">
        <f>SUM(I34:I35)</f>
        <v>111.5</v>
      </c>
      <c r="J36" s="84">
        <f>SUM(J34:J35)</f>
        <v>111.5</v>
      </c>
      <c r="K36" s="98">
        <f aca="true" t="shared" si="3" ref="K36:P36">SUM(K34:K35)</f>
        <v>0.2</v>
      </c>
      <c r="L36" s="59">
        <f t="shared" si="3"/>
        <v>11.15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60">
        <f t="shared" si="3"/>
        <v>0</v>
      </c>
    </row>
    <row r="37" spans="1:16" s="6" customFormat="1" ht="13.5" customHeight="1" thickBot="1">
      <c r="A37" s="234">
        <v>15</v>
      </c>
      <c r="B37" s="213" t="s">
        <v>105</v>
      </c>
      <c r="C37" s="237" t="s">
        <v>104</v>
      </c>
      <c r="D37" s="66" t="s">
        <v>19</v>
      </c>
      <c r="E37" s="66" t="s">
        <v>8</v>
      </c>
      <c r="F37" s="67" t="s">
        <v>37</v>
      </c>
      <c r="G37" s="68" t="s">
        <v>114</v>
      </c>
      <c r="H37" s="69">
        <v>20</v>
      </c>
      <c r="I37" s="69"/>
      <c r="J37" s="103">
        <v>136.7121</v>
      </c>
      <c r="K37" s="95"/>
      <c r="L37" s="41"/>
      <c r="M37" s="41"/>
      <c r="N37" s="46"/>
      <c r="O37" s="39">
        <v>350</v>
      </c>
      <c r="P37" s="43">
        <v>295</v>
      </c>
    </row>
    <row r="38" spans="1:16" s="6" customFormat="1" ht="13.5" thickBot="1">
      <c r="A38" s="235"/>
      <c r="B38" s="214"/>
      <c r="C38" s="238"/>
      <c r="D38" s="145" t="s">
        <v>19</v>
      </c>
      <c r="E38" s="145" t="s">
        <v>8</v>
      </c>
      <c r="F38" s="146" t="s">
        <v>37</v>
      </c>
      <c r="G38" s="147" t="s">
        <v>113</v>
      </c>
      <c r="H38" s="148"/>
      <c r="I38" s="148"/>
      <c r="J38" s="149">
        <v>8.2879</v>
      </c>
      <c r="K38" s="95"/>
      <c r="L38" s="41"/>
      <c r="M38" s="41"/>
      <c r="N38" s="46"/>
      <c r="O38" s="39"/>
      <c r="P38" s="43"/>
    </row>
    <row r="39" spans="1:16" s="6" customFormat="1" ht="13.5" thickBot="1">
      <c r="A39" s="235"/>
      <c r="B39" s="214"/>
      <c r="C39" s="140" t="s">
        <v>34</v>
      </c>
      <c r="D39" s="19" t="s">
        <v>22</v>
      </c>
      <c r="E39" s="19" t="s">
        <v>8</v>
      </c>
      <c r="F39" s="18" t="s">
        <v>37</v>
      </c>
      <c r="G39" s="52" t="s">
        <v>114</v>
      </c>
      <c r="H39" s="55"/>
      <c r="I39" s="55"/>
      <c r="J39" s="104">
        <v>90</v>
      </c>
      <c r="K39" s="95"/>
      <c r="L39" s="41"/>
      <c r="M39" s="41"/>
      <c r="N39" s="46"/>
      <c r="O39" s="39"/>
      <c r="P39" s="43"/>
    </row>
    <row r="40" spans="1:16" s="6" customFormat="1" ht="13.5" thickBot="1">
      <c r="A40" s="235"/>
      <c r="B40" s="214"/>
      <c r="C40" s="140" t="s">
        <v>121</v>
      </c>
      <c r="D40" s="19" t="s">
        <v>25</v>
      </c>
      <c r="E40" s="19" t="s">
        <v>8</v>
      </c>
      <c r="F40" s="18" t="s">
        <v>37</v>
      </c>
      <c r="G40" s="52" t="s">
        <v>113</v>
      </c>
      <c r="H40" s="55"/>
      <c r="I40" s="55"/>
      <c r="J40" s="104">
        <v>60</v>
      </c>
      <c r="K40" s="95"/>
      <c r="L40" s="41"/>
      <c r="M40" s="41"/>
      <c r="N40" s="46"/>
      <c r="O40" s="39"/>
      <c r="P40" s="43"/>
    </row>
    <row r="41" spans="1:16" s="6" customFormat="1" ht="13.5" thickBot="1">
      <c r="A41" s="236"/>
      <c r="B41" s="215"/>
      <c r="C41" s="207" t="s">
        <v>88</v>
      </c>
      <c r="D41" s="208"/>
      <c r="E41" s="208"/>
      <c r="F41" s="208"/>
      <c r="G41" s="209"/>
      <c r="H41" s="134"/>
      <c r="I41" s="134">
        <v>295</v>
      </c>
      <c r="J41" s="135">
        <f>SUM(J37:J40)</f>
        <v>295</v>
      </c>
      <c r="K41" s="95"/>
      <c r="L41" s="41"/>
      <c r="M41" s="41"/>
      <c r="N41" s="46"/>
      <c r="O41" s="39"/>
      <c r="P41" s="43"/>
    </row>
    <row r="42" spans="1:16" s="6" customFormat="1" ht="27.75" customHeight="1" thickBot="1">
      <c r="A42" s="49">
        <v>16</v>
      </c>
      <c r="B42" s="137" t="s">
        <v>95</v>
      </c>
      <c r="C42" s="50" t="s">
        <v>65</v>
      </c>
      <c r="D42" s="72" t="s">
        <v>47</v>
      </c>
      <c r="E42" s="72" t="s">
        <v>48</v>
      </c>
      <c r="F42" s="73" t="s">
        <v>38</v>
      </c>
      <c r="G42" s="74" t="s">
        <v>117</v>
      </c>
      <c r="H42" s="54">
        <v>0</v>
      </c>
      <c r="I42" s="54">
        <v>1000</v>
      </c>
      <c r="J42" s="102">
        <v>1000</v>
      </c>
      <c r="K42" s="99"/>
      <c r="L42" s="75"/>
      <c r="M42" s="75"/>
      <c r="N42" s="75"/>
      <c r="O42" s="39">
        <v>0</v>
      </c>
      <c r="P42" s="43">
        <v>0</v>
      </c>
    </row>
    <row r="43" spans="1:16" s="6" customFormat="1" ht="13.5" thickBot="1">
      <c r="A43" s="234">
        <v>17</v>
      </c>
      <c r="B43" s="213" t="s">
        <v>97</v>
      </c>
      <c r="C43" s="141" t="s">
        <v>34</v>
      </c>
      <c r="D43" s="150" t="s">
        <v>22</v>
      </c>
      <c r="E43" s="150" t="s">
        <v>6</v>
      </c>
      <c r="F43" s="151" t="s">
        <v>39</v>
      </c>
      <c r="G43" s="152" t="s">
        <v>114</v>
      </c>
      <c r="H43" s="127">
        <v>2170</v>
      </c>
      <c r="I43" s="127">
        <v>2000</v>
      </c>
      <c r="J43" s="156">
        <v>1512.943</v>
      </c>
      <c r="K43" s="95">
        <v>0.1</v>
      </c>
      <c r="L43" s="44">
        <f>K43*J43</f>
        <v>151.2943</v>
      </c>
      <c r="M43" s="48"/>
      <c r="N43" s="45"/>
      <c r="O43" s="39">
        <v>2000</v>
      </c>
      <c r="P43" s="43">
        <v>2000</v>
      </c>
    </row>
    <row r="44" spans="1:16" s="6" customFormat="1" ht="26.25" thickBot="1">
      <c r="A44" s="235"/>
      <c r="B44" s="214"/>
      <c r="C44" s="140" t="s">
        <v>104</v>
      </c>
      <c r="D44" s="19" t="s">
        <v>19</v>
      </c>
      <c r="E44" s="19" t="s">
        <v>6</v>
      </c>
      <c r="F44" s="18" t="s">
        <v>39</v>
      </c>
      <c r="G44" s="52" t="s">
        <v>113</v>
      </c>
      <c r="H44" s="56"/>
      <c r="I44" s="56"/>
      <c r="J44" s="104">
        <v>309.937</v>
      </c>
      <c r="K44" s="95"/>
      <c r="L44" s="44"/>
      <c r="M44" s="48"/>
      <c r="N44" s="45"/>
      <c r="O44" s="39"/>
      <c r="P44" s="43"/>
    </row>
    <row r="45" spans="1:16" s="6" customFormat="1" ht="13.5" thickBot="1">
      <c r="A45" s="235"/>
      <c r="B45" s="214"/>
      <c r="C45" s="154" t="s">
        <v>121</v>
      </c>
      <c r="D45" s="142" t="s">
        <v>25</v>
      </c>
      <c r="E45" s="142" t="s">
        <v>6</v>
      </c>
      <c r="F45" s="143" t="s">
        <v>39</v>
      </c>
      <c r="G45" s="144" t="s">
        <v>113</v>
      </c>
      <c r="H45" s="155"/>
      <c r="I45" s="155"/>
      <c r="J45" s="157">
        <v>219.213</v>
      </c>
      <c r="K45" s="95"/>
      <c r="L45" s="44"/>
      <c r="M45" s="48"/>
      <c r="N45" s="45"/>
      <c r="O45" s="39"/>
      <c r="P45" s="43"/>
    </row>
    <row r="46" spans="1:16" s="6" customFormat="1" ht="13.5" thickBot="1">
      <c r="A46" s="235"/>
      <c r="B46" s="214"/>
      <c r="C46" s="140" t="s">
        <v>65</v>
      </c>
      <c r="D46" s="19" t="s">
        <v>47</v>
      </c>
      <c r="E46" s="19" t="s">
        <v>48</v>
      </c>
      <c r="F46" s="18" t="s">
        <v>39</v>
      </c>
      <c r="G46" s="52" t="s">
        <v>117</v>
      </c>
      <c r="H46" s="56"/>
      <c r="I46" s="56"/>
      <c r="J46" s="104">
        <v>316.907</v>
      </c>
      <c r="K46" s="95"/>
      <c r="L46" s="44"/>
      <c r="M46" s="48"/>
      <c r="N46" s="45"/>
      <c r="O46" s="39"/>
      <c r="P46" s="43"/>
    </row>
    <row r="47" spans="1:16" s="6" customFormat="1" ht="13.5" thickBot="1">
      <c r="A47" s="236"/>
      <c r="B47" s="215"/>
      <c r="C47" s="207" t="s">
        <v>88</v>
      </c>
      <c r="D47" s="208"/>
      <c r="E47" s="208"/>
      <c r="F47" s="208"/>
      <c r="G47" s="209"/>
      <c r="H47" s="134"/>
      <c r="I47" s="135">
        <f>SUM(I43:I46)</f>
        <v>2000</v>
      </c>
      <c r="J47" s="135">
        <f>SUM(J43:J46)</f>
        <v>2359</v>
      </c>
      <c r="K47" s="95"/>
      <c r="L47" s="44"/>
      <c r="M47" s="48"/>
      <c r="N47" s="45"/>
      <c r="O47" s="39"/>
      <c r="P47" s="43"/>
    </row>
    <row r="48" spans="1:16" s="6" customFormat="1" ht="13.5" thickBot="1">
      <c r="A48" s="234">
        <v>18</v>
      </c>
      <c r="B48" s="213" t="s">
        <v>106</v>
      </c>
      <c r="C48" s="141" t="s">
        <v>34</v>
      </c>
      <c r="D48" s="150" t="s">
        <v>22</v>
      </c>
      <c r="E48" s="150" t="s">
        <v>6</v>
      </c>
      <c r="F48" s="151" t="s">
        <v>40</v>
      </c>
      <c r="G48" s="152" t="s">
        <v>114</v>
      </c>
      <c r="H48" s="127">
        <v>412</v>
      </c>
      <c r="I48" s="127">
        <v>2000</v>
      </c>
      <c r="J48" s="156">
        <v>2076</v>
      </c>
      <c r="K48" s="95">
        <v>0.1</v>
      </c>
      <c r="L48" s="40">
        <f>K48*J48</f>
        <v>207.60000000000002</v>
      </c>
      <c r="M48" s="48"/>
      <c r="N48" s="45"/>
      <c r="O48" s="39">
        <v>2000</v>
      </c>
      <c r="P48" s="43">
        <v>2000</v>
      </c>
    </row>
    <row r="49" spans="1:16" s="6" customFormat="1" ht="13.5" thickBot="1">
      <c r="A49" s="235"/>
      <c r="B49" s="214"/>
      <c r="C49" s="140" t="s">
        <v>65</v>
      </c>
      <c r="D49" s="19" t="s">
        <v>47</v>
      </c>
      <c r="E49" s="19" t="s">
        <v>48</v>
      </c>
      <c r="F49" s="18" t="s">
        <v>40</v>
      </c>
      <c r="G49" s="52" t="s">
        <v>117</v>
      </c>
      <c r="H49" s="56"/>
      <c r="I49" s="56"/>
      <c r="J49" s="104">
        <v>1500</v>
      </c>
      <c r="K49" s="95"/>
      <c r="L49" s="40"/>
      <c r="M49" s="48"/>
      <c r="N49" s="45"/>
      <c r="O49" s="39"/>
      <c r="P49" s="43"/>
    </row>
    <row r="50" spans="1:16" s="6" customFormat="1" ht="13.5" thickBot="1">
      <c r="A50" s="236"/>
      <c r="B50" s="215"/>
      <c r="C50" s="216" t="s">
        <v>88</v>
      </c>
      <c r="D50" s="217"/>
      <c r="E50" s="217"/>
      <c r="F50" s="217"/>
      <c r="G50" s="218"/>
      <c r="H50" s="71"/>
      <c r="I50" s="84">
        <f>SUM(I48:I49)</f>
        <v>2000</v>
      </c>
      <c r="J50" s="84">
        <f>SUM(J48:J49)</f>
        <v>3576</v>
      </c>
      <c r="K50" s="95"/>
      <c r="L50" s="40"/>
      <c r="M50" s="48"/>
      <c r="N50" s="45"/>
      <c r="O50" s="39"/>
      <c r="P50" s="43"/>
    </row>
    <row r="51" spans="1:16" s="6" customFormat="1" ht="15.75" customHeight="1" thickBot="1">
      <c r="A51" s="49">
        <v>19</v>
      </c>
      <c r="B51" s="136" t="s">
        <v>98</v>
      </c>
      <c r="C51" s="50" t="s">
        <v>34</v>
      </c>
      <c r="D51" s="37" t="s">
        <v>22</v>
      </c>
      <c r="E51" s="37" t="s">
        <v>4</v>
      </c>
      <c r="F51" s="38" t="s">
        <v>41</v>
      </c>
      <c r="G51" s="51" t="s">
        <v>114</v>
      </c>
      <c r="H51" s="53">
        <v>100</v>
      </c>
      <c r="I51" s="53">
        <v>110</v>
      </c>
      <c r="J51" s="102">
        <v>110</v>
      </c>
      <c r="K51" s="95">
        <v>0.1</v>
      </c>
      <c r="L51" s="41">
        <f>K51*J51</f>
        <v>11</v>
      </c>
      <c r="M51" s="76"/>
      <c r="N51" s="46"/>
      <c r="O51" s="39">
        <v>120</v>
      </c>
      <c r="P51" s="43">
        <v>0</v>
      </c>
    </row>
    <row r="52" spans="1:16" s="6" customFormat="1" ht="36" customHeight="1" thickBot="1">
      <c r="A52" s="49">
        <v>20</v>
      </c>
      <c r="B52" s="136" t="s">
        <v>126</v>
      </c>
      <c r="C52" s="50" t="s">
        <v>34</v>
      </c>
      <c r="D52" s="37" t="s">
        <v>22</v>
      </c>
      <c r="E52" s="37" t="s">
        <v>9</v>
      </c>
      <c r="F52" s="38" t="s">
        <v>42</v>
      </c>
      <c r="G52" s="51" t="s">
        <v>114</v>
      </c>
      <c r="H52" s="53">
        <v>400</v>
      </c>
      <c r="I52" s="53">
        <v>273</v>
      </c>
      <c r="J52" s="102">
        <v>273</v>
      </c>
      <c r="K52" s="95">
        <v>0.1</v>
      </c>
      <c r="L52" s="41">
        <f>K52*J52</f>
        <v>27.3</v>
      </c>
      <c r="M52" s="41" t="s">
        <v>53</v>
      </c>
      <c r="N52" s="46"/>
      <c r="O52" s="39">
        <v>0</v>
      </c>
      <c r="P52" s="43">
        <v>0</v>
      </c>
    </row>
    <row r="53" spans="1:16" s="6" customFormat="1" ht="38.25" customHeight="1" thickBot="1">
      <c r="A53" s="49">
        <v>21</v>
      </c>
      <c r="B53" s="136" t="s">
        <v>110</v>
      </c>
      <c r="C53" s="50" t="s">
        <v>34</v>
      </c>
      <c r="D53" s="37" t="s">
        <v>22</v>
      </c>
      <c r="E53" s="37" t="s">
        <v>9</v>
      </c>
      <c r="F53" s="38" t="s">
        <v>43</v>
      </c>
      <c r="G53" s="51" t="s">
        <v>114</v>
      </c>
      <c r="H53" s="53">
        <v>40</v>
      </c>
      <c r="I53" s="53">
        <v>40</v>
      </c>
      <c r="J53" s="102">
        <v>40</v>
      </c>
      <c r="K53" s="95">
        <v>0.1</v>
      </c>
      <c r="L53" s="41">
        <f>K53*J53</f>
        <v>4</v>
      </c>
      <c r="M53" s="76"/>
      <c r="N53" s="46"/>
      <c r="O53" s="39">
        <v>0</v>
      </c>
      <c r="P53" s="43">
        <v>0</v>
      </c>
    </row>
    <row r="54" spans="1:16" s="6" customFormat="1" ht="15.75" customHeight="1" thickBot="1">
      <c r="A54" s="49">
        <v>22</v>
      </c>
      <c r="B54" s="137" t="s">
        <v>99</v>
      </c>
      <c r="C54" s="50" t="s">
        <v>121</v>
      </c>
      <c r="D54" s="72" t="s">
        <v>25</v>
      </c>
      <c r="E54" s="72" t="s">
        <v>12</v>
      </c>
      <c r="F54" s="73" t="s">
        <v>44</v>
      </c>
      <c r="G54" s="74" t="s">
        <v>115</v>
      </c>
      <c r="H54" s="54">
        <v>0</v>
      </c>
      <c r="I54" s="54">
        <v>580</v>
      </c>
      <c r="J54" s="102">
        <v>580</v>
      </c>
      <c r="K54" s="99"/>
      <c r="L54" s="75"/>
      <c r="M54" s="75"/>
      <c r="N54" s="81"/>
      <c r="O54" s="39">
        <v>715</v>
      </c>
      <c r="P54" s="43">
        <v>715.3</v>
      </c>
    </row>
    <row r="55" spans="1:16" s="6" customFormat="1" ht="42" customHeight="1" thickBot="1">
      <c r="A55" s="123">
        <v>23</v>
      </c>
      <c r="B55" s="138" t="s">
        <v>118</v>
      </c>
      <c r="C55" s="94" t="s">
        <v>104</v>
      </c>
      <c r="D55" s="124" t="s">
        <v>19</v>
      </c>
      <c r="E55" s="124" t="s">
        <v>2</v>
      </c>
      <c r="F55" s="125" t="s">
        <v>57</v>
      </c>
      <c r="G55" s="126" t="s">
        <v>113</v>
      </c>
      <c r="H55" s="127"/>
      <c r="I55" s="127"/>
      <c r="J55" s="128">
        <v>1325</v>
      </c>
      <c r="K55" s="129"/>
      <c r="L55" s="130"/>
      <c r="M55" s="130"/>
      <c r="N55" s="131"/>
      <c r="O55" s="132"/>
      <c r="P55" s="133"/>
    </row>
    <row r="56" spans="1:16" s="6" customFormat="1" ht="15.75" customHeight="1">
      <c r="A56" s="234">
        <v>24</v>
      </c>
      <c r="B56" s="213" t="s">
        <v>109</v>
      </c>
      <c r="C56" s="94" t="s">
        <v>104</v>
      </c>
      <c r="D56" s="66" t="s">
        <v>19</v>
      </c>
      <c r="E56" s="66" t="s">
        <v>4</v>
      </c>
      <c r="F56" s="67" t="s">
        <v>59</v>
      </c>
      <c r="G56" s="68" t="s">
        <v>115</v>
      </c>
      <c r="H56" s="82">
        <v>906</v>
      </c>
      <c r="I56" s="82">
        <v>1032</v>
      </c>
      <c r="J56" s="103">
        <v>1032</v>
      </c>
      <c r="K56" s="100">
        <v>0.1</v>
      </c>
      <c r="L56" s="70">
        <f>K56*J56</f>
        <v>103.2</v>
      </c>
      <c r="M56" s="232"/>
      <c r="N56" s="78"/>
      <c r="O56" s="79">
        <v>1332</v>
      </c>
      <c r="P56" s="80">
        <v>0</v>
      </c>
    </row>
    <row r="57" spans="1:16" s="6" customFormat="1" ht="14.25" customHeight="1">
      <c r="A57" s="235"/>
      <c r="B57" s="214"/>
      <c r="C57" s="139" t="s">
        <v>121</v>
      </c>
      <c r="D57" s="19" t="s">
        <v>25</v>
      </c>
      <c r="E57" s="19" t="s">
        <v>4</v>
      </c>
      <c r="F57" s="18" t="s">
        <v>58</v>
      </c>
      <c r="G57" s="52" t="s">
        <v>115</v>
      </c>
      <c r="H57" s="56">
        <v>27</v>
      </c>
      <c r="I57" s="56">
        <v>180</v>
      </c>
      <c r="J57" s="104">
        <v>180</v>
      </c>
      <c r="K57" s="101">
        <v>0.1</v>
      </c>
      <c r="L57" s="21">
        <f>K57*J57</f>
        <v>18</v>
      </c>
      <c r="M57" s="233"/>
      <c r="N57" s="10"/>
      <c r="O57" s="22">
        <v>324</v>
      </c>
      <c r="P57" s="57">
        <v>0</v>
      </c>
    </row>
    <row r="58" spans="1:16" s="6" customFormat="1" ht="13.5" thickBot="1">
      <c r="A58" s="236"/>
      <c r="B58" s="215"/>
      <c r="C58" s="216" t="s">
        <v>88</v>
      </c>
      <c r="D58" s="217"/>
      <c r="E58" s="217"/>
      <c r="F58" s="217"/>
      <c r="G58" s="218"/>
      <c r="H58" s="83"/>
      <c r="I58" s="84">
        <f>SUM(I56:I57)</f>
        <v>1212</v>
      </c>
      <c r="J58" s="84">
        <f>SUM(J56:J57)</f>
        <v>1212</v>
      </c>
      <c r="K58" s="98">
        <f aca="true" t="shared" si="4" ref="K58:P58">SUM(K56:K57)</f>
        <v>0.2</v>
      </c>
      <c r="L58" s="58">
        <f t="shared" si="4"/>
        <v>121.2</v>
      </c>
      <c r="M58" s="58">
        <f t="shared" si="4"/>
        <v>0</v>
      </c>
      <c r="N58" s="58">
        <f t="shared" si="4"/>
        <v>0</v>
      </c>
      <c r="O58" s="58">
        <f t="shared" si="4"/>
        <v>1656</v>
      </c>
      <c r="P58" s="84">
        <f t="shared" si="4"/>
        <v>0</v>
      </c>
    </row>
    <row r="59" spans="1:16" s="6" customFormat="1" ht="13.5" thickBot="1">
      <c r="A59" s="234">
        <v>25</v>
      </c>
      <c r="B59" s="213" t="s">
        <v>127</v>
      </c>
      <c r="C59" s="237" t="s">
        <v>121</v>
      </c>
      <c r="D59" s="66" t="s">
        <v>25</v>
      </c>
      <c r="E59" s="66" t="s">
        <v>119</v>
      </c>
      <c r="F59" s="67" t="s">
        <v>60</v>
      </c>
      <c r="G59" s="68" t="s">
        <v>113</v>
      </c>
      <c r="H59" s="69">
        <v>80</v>
      </c>
      <c r="I59" s="69"/>
      <c r="J59" s="103">
        <v>22.1</v>
      </c>
      <c r="K59" s="95">
        <v>0.1</v>
      </c>
      <c r="L59" s="47">
        <f>K59*J59</f>
        <v>2.2100000000000004</v>
      </c>
      <c r="M59" s="47" t="s">
        <v>51</v>
      </c>
      <c r="N59" s="46"/>
      <c r="O59" s="39">
        <v>100</v>
      </c>
      <c r="P59" s="43">
        <v>0</v>
      </c>
    </row>
    <row r="60" spans="1:16" s="6" customFormat="1" ht="13.5" thickBot="1">
      <c r="A60" s="235"/>
      <c r="B60" s="214"/>
      <c r="C60" s="238"/>
      <c r="D60" s="145" t="s">
        <v>25</v>
      </c>
      <c r="E60" s="145" t="s">
        <v>14</v>
      </c>
      <c r="F60" s="146" t="s">
        <v>60</v>
      </c>
      <c r="G60" s="147" t="s">
        <v>113</v>
      </c>
      <c r="H60" s="148"/>
      <c r="I60" s="148">
        <v>100</v>
      </c>
      <c r="J60" s="149">
        <v>122.669</v>
      </c>
      <c r="K60" s="95"/>
      <c r="L60" s="47"/>
      <c r="M60" s="47"/>
      <c r="N60" s="46"/>
      <c r="O60" s="39"/>
      <c r="P60" s="43"/>
    </row>
    <row r="61" spans="1:16" s="6" customFormat="1" ht="13.5" thickBot="1">
      <c r="A61" s="236"/>
      <c r="B61" s="215"/>
      <c r="C61" s="207" t="s">
        <v>88</v>
      </c>
      <c r="D61" s="208"/>
      <c r="E61" s="208"/>
      <c r="F61" s="208"/>
      <c r="G61" s="209"/>
      <c r="H61" s="153"/>
      <c r="I61" s="135">
        <f>SUM(I59:I60)</f>
        <v>100</v>
      </c>
      <c r="J61" s="135">
        <f>SUM(J59:J60)</f>
        <v>144.769</v>
      </c>
      <c r="K61" s="95"/>
      <c r="L61" s="47"/>
      <c r="M61" s="47"/>
      <c r="N61" s="46"/>
      <c r="O61" s="39"/>
      <c r="P61" s="43"/>
    </row>
    <row r="62" spans="1:16" s="6" customFormat="1" ht="13.5" customHeight="1" thickBot="1">
      <c r="A62" s="234">
        <v>26</v>
      </c>
      <c r="B62" s="213" t="s">
        <v>107</v>
      </c>
      <c r="C62" s="94" t="s">
        <v>34</v>
      </c>
      <c r="D62" s="66" t="s">
        <v>22</v>
      </c>
      <c r="E62" s="66" t="s">
        <v>11</v>
      </c>
      <c r="F62" s="67" t="s">
        <v>61</v>
      </c>
      <c r="G62" s="68" t="s">
        <v>114</v>
      </c>
      <c r="H62" s="82">
        <v>40</v>
      </c>
      <c r="I62" s="82">
        <v>1000</v>
      </c>
      <c r="J62" s="103">
        <v>1267</v>
      </c>
      <c r="K62" s="95"/>
      <c r="L62" s="85"/>
      <c r="M62" s="85"/>
      <c r="N62" s="45"/>
      <c r="O62" s="39">
        <v>1000</v>
      </c>
      <c r="P62" s="43">
        <v>2000</v>
      </c>
    </row>
    <row r="63" spans="1:16" s="6" customFormat="1" ht="13.5" thickBot="1">
      <c r="A63" s="235"/>
      <c r="B63" s="214"/>
      <c r="C63" s="140" t="s">
        <v>65</v>
      </c>
      <c r="D63" s="19" t="s">
        <v>47</v>
      </c>
      <c r="E63" s="19" t="s">
        <v>48</v>
      </c>
      <c r="F63" s="18" t="s">
        <v>61</v>
      </c>
      <c r="G63" s="52" t="s">
        <v>117</v>
      </c>
      <c r="H63" s="56"/>
      <c r="I63" s="56"/>
      <c r="J63" s="104">
        <v>900</v>
      </c>
      <c r="K63" s="95"/>
      <c r="L63" s="85"/>
      <c r="M63" s="85"/>
      <c r="N63" s="45"/>
      <c r="O63" s="39"/>
      <c r="P63" s="43"/>
    </row>
    <row r="64" spans="1:16" s="6" customFormat="1" ht="13.5" thickBot="1">
      <c r="A64" s="236"/>
      <c r="B64" s="215"/>
      <c r="C64" s="207" t="s">
        <v>88</v>
      </c>
      <c r="D64" s="208"/>
      <c r="E64" s="208"/>
      <c r="F64" s="208"/>
      <c r="G64" s="209"/>
      <c r="H64" s="153"/>
      <c r="I64" s="135">
        <f>SUM(I62:I63)</f>
        <v>1000</v>
      </c>
      <c r="J64" s="135">
        <f>SUM(J62:J63)</f>
        <v>2167</v>
      </c>
      <c r="K64" s="95"/>
      <c r="L64" s="85"/>
      <c r="M64" s="85"/>
      <c r="N64" s="45"/>
      <c r="O64" s="39"/>
      <c r="P64" s="43"/>
    </row>
    <row r="65" spans="1:16" s="6" customFormat="1" ht="33.75" customHeight="1" thickBot="1">
      <c r="A65" s="49">
        <v>27</v>
      </c>
      <c r="B65" s="137" t="s">
        <v>100</v>
      </c>
      <c r="C65" s="50" t="s">
        <v>34</v>
      </c>
      <c r="D65" s="72" t="s">
        <v>22</v>
      </c>
      <c r="E65" s="72" t="s">
        <v>64</v>
      </c>
      <c r="F65" s="73" t="s">
        <v>63</v>
      </c>
      <c r="G65" s="74" t="s">
        <v>114</v>
      </c>
      <c r="H65" s="54">
        <v>100</v>
      </c>
      <c r="I65" s="54">
        <v>500</v>
      </c>
      <c r="J65" s="102">
        <v>500</v>
      </c>
      <c r="K65" s="99"/>
      <c r="L65" s="75"/>
      <c r="M65" s="75"/>
      <c r="N65" s="75"/>
      <c r="O65" s="39">
        <v>0</v>
      </c>
      <c r="P65" s="43">
        <v>0</v>
      </c>
    </row>
    <row r="66" spans="1:16" s="6" customFormat="1" ht="13.5" thickBot="1">
      <c r="A66" s="234">
        <v>28</v>
      </c>
      <c r="B66" s="239" t="s">
        <v>112</v>
      </c>
      <c r="C66" s="94" t="s">
        <v>34</v>
      </c>
      <c r="D66" s="158" t="s">
        <v>22</v>
      </c>
      <c r="E66" s="158" t="s">
        <v>74</v>
      </c>
      <c r="F66" s="159" t="s">
        <v>75</v>
      </c>
      <c r="G66" s="160" t="s">
        <v>114</v>
      </c>
      <c r="H66" s="82">
        <v>0</v>
      </c>
      <c r="I66" s="82">
        <v>656.5</v>
      </c>
      <c r="J66" s="103">
        <v>606.3</v>
      </c>
      <c r="K66" s="99"/>
      <c r="L66" s="75"/>
      <c r="M66" s="75"/>
      <c r="N66" s="75"/>
      <c r="O66" s="39">
        <v>690.5</v>
      </c>
      <c r="P66" s="43">
        <v>0</v>
      </c>
    </row>
    <row r="67" spans="1:16" s="6" customFormat="1" ht="26.25" thickBot="1">
      <c r="A67" s="235"/>
      <c r="B67" s="240"/>
      <c r="C67" s="139" t="s">
        <v>104</v>
      </c>
      <c r="D67" s="162" t="s">
        <v>19</v>
      </c>
      <c r="E67" s="162" t="s">
        <v>74</v>
      </c>
      <c r="F67" s="163" t="s">
        <v>75</v>
      </c>
      <c r="G67" s="164" t="s">
        <v>113</v>
      </c>
      <c r="H67" s="165"/>
      <c r="I67" s="165"/>
      <c r="J67" s="149">
        <v>384.2</v>
      </c>
      <c r="K67" s="99"/>
      <c r="L67" s="75"/>
      <c r="M67" s="75"/>
      <c r="N67" s="81"/>
      <c r="O67" s="39"/>
      <c r="P67" s="43"/>
    </row>
    <row r="68" spans="1:16" s="6" customFormat="1" ht="13.5" thickBot="1">
      <c r="A68" s="235"/>
      <c r="B68" s="240"/>
      <c r="C68" s="140" t="s">
        <v>65</v>
      </c>
      <c r="D68" s="3" t="s">
        <v>47</v>
      </c>
      <c r="E68" s="3" t="s">
        <v>48</v>
      </c>
      <c r="F68" s="32" t="s">
        <v>75</v>
      </c>
      <c r="G68" s="161" t="s">
        <v>117</v>
      </c>
      <c r="H68" s="56"/>
      <c r="I68" s="56"/>
      <c r="J68" s="104">
        <v>9.5</v>
      </c>
      <c r="K68" s="99"/>
      <c r="L68" s="75"/>
      <c r="M68" s="75"/>
      <c r="N68" s="81"/>
      <c r="O68" s="39"/>
      <c r="P68" s="43"/>
    </row>
    <row r="69" spans="1:16" s="6" customFormat="1" ht="13.5" thickBot="1">
      <c r="A69" s="236"/>
      <c r="B69" s="241"/>
      <c r="C69" s="216" t="s">
        <v>88</v>
      </c>
      <c r="D69" s="217"/>
      <c r="E69" s="217"/>
      <c r="F69" s="217"/>
      <c r="G69" s="218"/>
      <c r="H69" s="83"/>
      <c r="I69" s="84">
        <f>SUM(I66:I68)</f>
        <v>656.5</v>
      </c>
      <c r="J69" s="84">
        <f>SUM(J66:J68)</f>
        <v>1000</v>
      </c>
      <c r="K69" s="99"/>
      <c r="L69" s="75"/>
      <c r="M69" s="75"/>
      <c r="N69" s="81"/>
      <c r="O69" s="39"/>
      <c r="P69" s="43"/>
    </row>
    <row r="70" spans="1:16" s="6" customFormat="1" ht="13.5" thickBot="1">
      <c r="A70" s="234">
        <v>29</v>
      </c>
      <c r="B70" s="213" t="s">
        <v>101</v>
      </c>
      <c r="C70" s="141" t="s">
        <v>121</v>
      </c>
      <c r="D70" s="150" t="s">
        <v>25</v>
      </c>
      <c r="E70" s="150" t="s">
        <v>119</v>
      </c>
      <c r="F70" s="151" t="s">
        <v>78</v>
      </c>
      <c r="G70" s="152" t="s">
        <v>113</v>
      </c>
      <c r="H70" s="166">
        <v>0</v>
      </c>
      <c r="I70" s="166"/>
      <c r="J70" s="156">
        <v>600</v>
      </c>
      <c r="K70" s="95"/>
      <c r="L70" s="47"/>
      <c r="M70" s="47"/>
      <c r="N70" s="46"/>
      <c r="O70" s="39">
        <v>6000</v>
      </c>
      <c r="P70" s="43">
        <v>7500</v>
      </c>
    </row>
    <row r="71" spans="1:16" s="6" customFormat="1" ht="13.5" thickBot="1">
      <c r="A71" s="235"/>
      <c r="B71" s="214"/>
      <c r="C71" s="140" t="s">
        <v>121</v>
      </c>
      <c r="D71" s="19" t="s">
        <v>25</v>
      </c>
      <c r="E71" s="19" t="s">
        <v>14</v>
      </c>
      <c r="F71" s="18" t="s">
        <v>78</v>
      </c>
      <c r="G71" s="52" t="s">
        <v>113</v>
      </c>
      <c r="H71" s="55"/>
      <c r="I71" s="55">
        <v>6000</v>
      </c>
      <c r="J71" s="104">
        <v>3200</v>
      </c>
      <c r="K71" s="95"/>
      <c r="L71" s="47"/>
      <c r="M71" s="47"/>
      <c r="N71" s="46"/>
      <c r="O71" s="39"/>
      <c r="P71" s="43"/>
    </row>
    <row r="72" spans="1:16" s="6" customFormat="1" ht="13.5" thickBot="1">
      <c r="A72" s="235"/>
      <c r="B72" s="214"/>
      <c r="C72" s="140" t="s">
        <v>65</v>
      </c>
      <c r="D72" s="19" t="s">
        <v>47</v>
      </c>
      <c r="E72" s="19" t="s">
        <v>48</v>
      </c>
      <c r="F72" s="18" t="s">
        <v>78</v>
      </c>
      <c r="G72" s="52" t="s">
        <v>117</v>
      </c>
      <c r="H72" s="55"/>
      <c r="I72" s="55"/>
      <c r="J72" s="104">
        <v>2200</v>
      </c>
      <c r="K72" s="95"/>
      <c r="L72" s="47"/>
      <c r="M72" s="47"/>
      <c r="N72" s="46"/>
      <c r="O72" s="39"/>
      <c r="P72" s="43"/>
    </row>
    <row r="73" spans="1:16" s="6" customFormat="1" ht="13.5" thickBot="1">
      <c r="A73" s="236"/>
      <c r="B73" s="215"/>
      <c r="C73" s="216" t="s">
        <v>88</v>
      </c>
      <c r="D73" s="217"/>
      <c r="E73" s="217"/>
      <c r="F73" s="217"/>
      <c r="G73" s="218"/>
      <c r="H73" s="83"/>
      <c r="I73" s="84">
        <f>SUM(I70:I72)</f>
        <v>6000</v>
      </c>
      <c r="J73" s="84">
        <f>SUM(J70:J72)</f>
        <v>6000</v>
      </c>
      <c r="K73" s="95"/>
      <c r="L73" s="47"/>
      <c r="M73" s="47"/>
      <c r="N73" s="46"/>
      <c r="O73" s="39"/>
      <c r="P73" s="43"/>
    </row>
    <row r="74" spans="1:16" s="6" customFormat="1" ht="29.25" customHeight="1" thickBot="1">
      <c r="A74" s="49">
        <v>30</v>
      </c>
      <c r="B74" s="136" t="s">
        <v>111</v>
      </c>
      <c r="C74" s="50" t="s">
        <v>34</v>
      </c>
      <c r="D74" s="37" t="s">
        <v>22</v>
      </c>
      <c r="E74" s="37" t="s">
        <v>79</v>
      </c>
      <c r="F74" s="38" t="s">
        <v>77</v>
      </c>
      <c r="G74" s="51" t="s">
        <v>114</v>
      </c>
      <c r="H74" s="53">
        <v>0</v>
      </c>
      <c r="I74" s="53">
        <v>150</v>
      </c>
      <c r="J74" s="102">
        <v>500</v>
      </c>
      <c r="K74" s="95">
        <v>0.1</v>
      </c>
      <c r="L74" s="47">
        <f>K74*J74</f>
        <v>50</v>
      </c>
      <c r="M74" s="47" t="s">
        <v>51</v>
      </c>
      <c r="N74" s="46"/>
      <c r="O74" s="39">
        <v>300</v>
      </c>
      <c r="P74" s="43">
        <v>490</v>
      </c>
    </row>
    <row r="75" spans="1:16" s="6" customFormat="1" ht="18" customHeight="1" thickBot="1">
      <c r="A75" s="49">
        <v>31</v>
      </c>
      <c r="B75" s="136" t="s">
        <v>102</v>
      </c>
      <c r="C75" s="50" t="s">
        <v>34</v>
      </c>
      <c r="D75" s="37" t="s">
        <v>22</v>
      </c>
      <c r="E75" s="37" t="s">
        <v>9</v>
      </c>
      <c r="F75" s="38" t="s">
        <v>76</v>
      </c>
      <c r="G75" s="51" t="s">
        <v>114</v>
      </c>
      <c r="H75" s="53">
        <v>0</v>
      </c>
      <c r="I75" s="53">
        <v>175</v>
      </c>
      <c r="J75" s="102">
        <v>175</v>
      </c>
      <c r="K75" s="95"/>
      <c r="L75" s="47"/>
      <c r="M75" s="47"/>
      <c r="N75" s="46"/>
      <c r="O75" s="39">
        <v>210</v>
      </c>
      <c r="P75" s="43">
        <v>230</v>
      </c>
    </row>
    <row r="76" spans="1:16" s="6" customFormat="1" ht="19.5" customHeight="1" thickBot="1">
      <c r="A76" s="192" t="s">
        <v>103</v>
      </c>
      <c r="B76" s="185"/>
      <c r="C76" s="185"/>
      <c r="D76" s="185"/>
      <c r="E76" s="185"/>
      <c r="F76" s="185"/>
      <c r="G76" s="186"/>
      <c r="H76" s="109" t="e">
        <f>H74+#REF!+#REF!+#REF!+#REF!+#REF!+#REF!+H59+#REF!+#REF!+#REF!+#REF!+#REF!+H53+H52+H51+#REF!+H37+H33+H35+#REF!+H31+H30+#REF!+#REF!+#REF!+#REF!+#REF!+#REF!+H26+H25+H22+#REF!+H20+#REF!+H15+#REF!+H13+#REF!</f>
        <v>#REF!</v>
      </c>
      <c r="I76" s="102">
        <f>I13+I14+I15+I19+I20+I21+I24+I25+I28+I30+I31+I32+I33+I36+I41+I42+I47+I50+I51+I52+I53+I54+I55+I58+I61+I64+I65+I69+I73+I74+I75+I29</f>
        <v>22073</v>
      </c>
      <c r="J76" s="102">
        <f>J13+J14+J15+J19+J20+J21+J24+J25+J28+J30+J31+J32+J33+J36+J41+J42+J47+J50+J51+J52+J53+J54+J55+J58+J61+J64+J65+J69+J73+J74+J75</f>
        <v>27672.074370000002</v>
      </c>
      <c r="K76" s="110" t="e">
        <f>K13+K14+K15+K19+K20+K21+K22+K25+K26+#REF!+K30+K31+K32+K33+K36+K37+K42+K43+K48+K51+K52+K53+K54+K58+K59+K62+K65+K66+K70+K74+K75</f>
        <v>#REF!</v>
      </c>
      <c r="L76" s="39" t="e">
        <f>L13+L14+L15+L19+L20+L21+L22+L25+L26+#REF!+L30+L31+L32+L33+L36+L37+L42+L43+L48+L51+L52+L53+L54+L58+L59+L62+L65+L66+L70+L74+L75</f>
        <v>#REF!</v>
      </c>
      <c r="M76" s="39" t="e">
        <f>M13+M14+M15+M19+M20+M21+M22+M25+M26+#REF!+M30+M31+M32+M33+M36+M37+M42+M43+M48+M51+M52+M53+M54+M58+M59+M62+M65+M66+M70+M74+M75</f>
        <v>#VALUE!</v>
      </c>
      <c r="N76" s="39" t="e">
        <f>N13+N14+N15+N19+N20+N21+N22+N25+N26+#REF!+N30+N31+N32+N33+N36+N37+N42+N43+N48+N51+N52+N53+N54+N58+N59+N62+N65+N66+N70+N74+N75</f>
        <v>#REF!</v>
      </c>
      <c r="O76" s="39" t="e">
        <f>O13+O14+O15+O19+O20+O21+O22+O25+O26+#REF!+O30+O31+O32+O33+O36+O37+O42+O43+O48+O51+O52+O53+O54+O58+O59+O62+O65+O66+O70+O74+O75</f>
        <v>#REF!</v>
      </c>
      <c r="P76" s="43" t="e">
        <f>P13+P14+P15+P19+P20+P21+P22+P25+P26+#REF!+P30+P31+P32+P33+P36+P37+P42+P43+P48+P51+P52+P53+P54+P58+P59+P62+P65+P66+P70+P74+P75</f>
        <v>#REF!</v>
      </c>
    </row>
    <row r="77" spans="1:16" ht="10.5" customHeight="1">
      <c r="A77" s="111"/>
      <c r="B77" s="112"/>
      <c r="C77" s="112"/>
      <c r="D77" s="111"/>
      <c r="E77" s="111"/>
      <c r="F77" s="111"/>
      <c r="G77" s="15" t="e">
        <f>J77-J76</f>
        <v>#VALUE!</v>
      </c>
      <c r="H77" s="16">
        <f>E79+E80+F81+E82+E83+E84+E85+E86+E87+E88+E89</f>
        <v>0</v>
      </c>
      <c r="I77" s="16"/>
      <c r="J77" s="16" t="e">
        <f>F79+F80+G81+F82+F83+F84+F85+F86+F87+F88+F89</f>
        <v>#VALUE!</v>
      </c>
      <c r="K77" s="113"/>
      <c r="L77" s="113"/>
      <c r="M77" s="114"/>
      <c r="N77" s="10"/>
      <c r="O77" s="16">
        <f>M79+M80+N81+M82+M83+M84+M85+M86+M87+M88+M89</f>
        <v>0</v>
      </c>
      <c r="P77" s="16">
        <f>N79+N80+O81+N82+N83+N84+N85+N86+N87+N88+N89</f>
        <v>0</v>
      </c>
    </row>
    <row r="78" spans="1:16" ht="12.75" customHeight="1" hidden="1">
      <c r="A78" s="111"/>
      <c r="B78" s="112" t="s">
        <v>45</v>
      </c>
      <c r="D78" s="111"/>
      <c r="E78" s="111"/>
      <c r="F78" s="115"/>
      <c r="G78" s="115"/>
      <c r="H78" s="115"/>
      <c r="I78" s="115"/>
      <c r="J78" s="115"/>
      <c r="K78" s="116"/>
      <c r="L78" s="113"/>
      <c r="M78" s="117"/>
      <c r="N78" s="10"/>
      <c r="O78" s="115"/>
      <c r="P78" s="115"/>
    </row>
    <row r="79" spans="1:16" ht="12.75" hidden="1">
      <c r="A79" s="118"/>
      <c r="B79" s="119"/>
      <c r="C79" s="119"/>
      <c r="D79" s="118"/>
      <c r="E79" s="120"/>
      <c r="F79" s="121"/>
      <c r="G79" s="121"/>
      <c r="H79" s="121"/>
      <c r="I79" s="121"/>
      <c r="J79" s="121"/>
      <c r="K79" s="122"/>
      <c r="L79" s="10"/>
      <c r="M79" s="10"/>
      <c r="N79" s="10"/>
      <c r="O79" s="121"/>
      <c r="P79" s="121"/>
    </row>
    <row r="80" spans="4:16" ht="12.75">
      <c r="D80" s="6"/>
      <c r="E80" s="13"/>
      <c r="F80" s="8"/>
      <c r="G80" s="8"/>
      <c r="H80" s="8"/>
      <c r="I80" s="8"/>
      <c r="J80" s="8"/>
      <c r="K80" s="8"/>
      <c r="O80" s="8"/>
      <c r="P80" s="8"/>
    </row>
    <row r="81" spans="1:16" ht="21.75" customHeight="1">
      <c r="A81" s="86" t="s">
        <v>67</v>
      </c>
      <c r="B81" s="87"/>
      <c r="C81" s="87"/>
      <c r="D81" s="89"/>
      <c r="E81" s="88"/>
      <c r="F81" s="89"/>
      <c r="G81" s="90" t="s">
        <v>62</v>
      </c>
      <c r="H81" s="91"/>
      <c r="I81" s="91"/>
      <c r="K81" s="92"/>
      <c r="L81" s="93"/>
      <c r="M81" s="93"/>
      <c r="N81" s="93"/>
      <c r="O81" s="91"/>
      <c r="P81" s="91"/>
    </row>
    <row r="82" spans="4:16" ht="12.75">
      <c r="D82" s="6"/>
      <c r="E82" s="14"/>
      <c r="F82" s="8"/>
      <c r="G82" s="168"/>
      <c r="H82" s="8"/>
      <c r="I82" s="8"/>
      <c r="J82" s="8"/>
      <c r="K82" s="8"/>
      <c r="O82" s="8"/>
      <c r="P82" s="8"/>
    </row>
    <row r="83" spans="4:16" ht="12.75">
      <c r="D83" s="6"/>
      <c r="E83" s="14"/>
      <c r="F83" s="8"/>
      <c r="G83" s="8"/>
      <c r="H83" s="8"/>
      <c r="I83" s="8"/>
      <c r="J83" s="8"/>
      <c r="K83" s="8"/>
      <c r="O83" s="8"/>
      <c r="P83" s="8"/>
    </row>
    <row r="84" spans="4:16" ht="12.75">
      <c r="D84" s="6"/>
      <c r="E84" s="14"/>
      <c r="F84" s="8"/>
      <c r="G84" s="8"/>
      <c r="H84" s="8"/>
      <c r="I84" s="8"/>
      <c r="J84" s="8"/>
      <c r="K84" s="8"/>
      <c r="O84" s="8"/>
      <c r="P84" s="8"/>
    </row>
    <row r="85" spans="4:16" ht="12.75">
      <c r="D85" s="6"/>
      <c r="E85" s="14"/>
      <c r="F85" s="8"/>
      <c r="G85" s="8"/>
      <c r="H85" s="8"/>
      <c r="I85" s="8"/>
      <c r="J85" s="8"/>
      <c r="K85" s="8"/>
      <c r="O85" s="8"/>
      <c r="P85" s="8"/>
    </row>
    <row r="86" spans="4:16" ht="12.75">
      <c r="D86" s="6"/>
      <c r="E86" s="14"/>
      <c r="F86" s="8"/>
      <c r="G86" s="8"/>
      <c r="H86" s="8"/>
      <c r="I86" s="8"/>
      <c r="J86" s="8"/>
      <c r="K86" s="8"/>
      <c r="O86" s="8"/>
      <c r="P86" s="8"/>
    </row>
    <row r="87" spans="4:16" ht="12.75">
      <c r="D87" s="6"/>
      <c r="E87" s="14"/>
      <c r="F87" s="8"/>
      <c r="G87" s="8"/>
      <c r="H87" s="8"/>
      <c r="I87" s="8"/>
      <c r="J87" s="8"/>
      <c r="K87" s="8"/>
      <c r="O87" s="8"/>
      <c r="P87" s="8"/>
    </row>
    <row r="88" spans="4:16" ht="12.75">
      <c r="D88" s="6"/>
      <c r="E88" s="14"/>
      <c r="F88" s="8"/>
      <c r="G88" s="8"/>
      <c r="H88" s="8"/>
      <c r="I88" s="8"/>
      <c r="J88" s="8"/>
      <c r="K88" s="8"/>
      <c r="O88" s="8"/>
      <c r="P88" s="8"/>
    </row>
    <row r="89" spans="4:16" ht="12.75">
      <c r="D89" s="6"/>
      <c r="E89" s="14"/>
      <c r="F89" s="8"/>
      <c r="G89" s="8"/>
      <c r="H89" s="6"/>
      <c r="I89" s="6"/>
      <c r="J89" s="6"/>
      <c r="K89" s="8"/>
      <c r="O89" s="6"/>
      <c r="P89" s="6"/>
    </row>
    <row r="90" spans="4:16" ht="12.75">
      <c r="D90" s="6"/>
      <c r="E90" s="7"/>
      <c r="F90" s="8"/>
      <c r="G90" s="8"/>
      <c r="H90" s="8"/>
      <c r="I90" s="8"/>
      <c r="J90" s="8"/>
      <c r="K90" s="8"/>
      <c r="O90" s="8"/>
      <c r="P90" s="8"/>
    </row>
    <row r="91" spans="5:16" ht="12.75">
      <c r="E91" s="4"/>
      <c r="G91" s="4"/>
      <c r="H91" s="4"/>
      <c r="I91" s="4"/>
      <c r="J91" s="4"/>
      <c r="K91" s="4"/>
      <c r="O91" s="4"/>
      <c r="P91" s="4"/>
    </row>
    <row r="92" spans="5:6" ht="12.75">
      <c r="E92" s="4"/>
      <c r="F92" s="5"/>
    </row>
    <row r="93" spans="5:6" ht="12.75">
      <c r="E93" s="4"/>
      <c r="F93" s="5"/>
    </row>
    <row r="94" spans="5:6" ht="12.75">
      <c r="E94" s="4"/>
      <c r="F94" s="4"/>
    </row>
    <row r="95" spans="5:6" ht="12.75">
      <c r="E95" s="4"/>
      <c r="F95" s="4"/>
    </row>
  </sheetData>
  <sheetProtection autoFilter="0"/>
  <autoFilter ref="E12:G76"/>
  <mergeCells count="55">
    <mergeCell ref="C73:G73"/>
    <mergeCell ref="C64:G64"/>
    <mergeCell ref="A66:A69"/>
    <mergeCell ref="B66:B69"/>
    <mergeCell ref="C69:G69"/>
    <mergeCell ref="A62:A64"/>
    <mergeCell ref="B62:B64"/>
    <mergeCell ref="A70:A73"/>
    <mergeCell ref="B70:B73"/>
    <mergeCell ref="C59:C60"/>
    <mergeCell ref="A59:A61"/>
    <mergeCell ref="B59:B61"/>
    <mergeCell ref="C61:G61"/>
    <mergeCell ref="A43:A47"/>
    <mergeCell ref="B43:B47"/>
    <mergeCell ref="C47:G47"/>
    <mergeCell ref="A48:A50"/>
    <mergeCell ref="B48:B50"/>
    <mergeCell ref="C50:G50"/>
    <mergeCell ref="A26:A28"/>
    <mergeCell ref="B26:B28"/>
    <mergeCell ref="C28:G28"/>
    <mergeCell ref="C37:C38"/>
    <mergeCell ref="A37:A41"/>
    <mergeCell ref="B37:B41"/>
    <mergeCell ref="C41:G41"/>
    <mergeCell ref="A76:G76"/>
    <mergeCell ref="M11:M12"/>
    <mergeCell ref="C11:C12"/>
    <mergeCell ref="H11:H12"/>
    <mergeCell ref="D11:G11"/>
    <mergeCell ref="L11:L12"/>
    <mergeCell ref="A16:A19"/>
    <mergeCell ref="M34:M35"/>
    <mergeCell ref="M56:M57"/>
    <mergeCell ref="A56:A58"/>
    <mergeCell ref="A7:J8"/>
    <mergeCell ref="J11:J12"/>
    <mergeCell ref="A11:A12"/>
    <mergeCell ref="B16:B19"/>
    <mergeCell ref="C19:G19"/>
    <mergeCell ref="B56:B58"/>
    <mergeCell ref="B34:B36"/>
    <mergeCell ref="C36:G36"/>
    <mergeCell ref="C58:G58"/>
    <mergeCell ref="P11:P12"/>
    <mergeCell ref="A34:A36"/>
    <mergeCell ref="M16:M18"/>
    <mergeCell ref="B11:B12"/>
    <mergeCell ref="O11:O12"/>
    <mergeCell ref="C22:C23"/>
    <mergeCell ref="C26:C27"/>
    <mergeCell ref="C24:G24"/>
    <mergeCell ref="A22:A24"/>
    <mergeCell ref="B22:B24"/>
  </mergeCells>
  <printOptions/>
  <pageMargins left="0.5905511811023623" right="0.1968503937007874" top="0.5905511811023623" bottom="0.3937007874015748" header="0" footer="0.31496062992125984"/>
  <pageSetup fitToHeight="2" horizontalDpi="600" verticalDpi="600" orientation="portrait" paperSize="9" scale="72" r:id="rId2"/>
  <headerFooter alignWithMargins="0">
    <oddFooter>&amp;R&amp;"Times New Roman,обычный"&amp;11&amp;P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P104"/>
  <sheetViews>
    <sheetView tabSelected="1" view="pageBreakPreview" zoomScaleNormal="115" zoomScaleSheetLayoutView="100" workbookViewId="0" topLeftCell="A85">
      <selection activeCell="T6" sqref="T6"/>
    </sheetView>
  </sheetViews>
  <sheetFormatPr defaultColWidth="9.00390625" defaultRowHeight="12.75"/>
  <cols>
    <col min="1" max="1" width="4.625" style="1" customWidth="1"/>
    <col min="2" max="2" width="44.75390625" style="36" customWidth="1"/>
    <col min="3" max="3" width="21.625" style="36" customWidth="1"/>
    <col min="4" max="6" width="9.375" style="1" customWidth="1"/>
    <col min="7" max="7" width="9.25390625" style="1" customWidth="1"/>
    <col min="8" max="8" width="9.625" style="1" hidden="1" customWidth="1"/>
    <col min="9" max="9" width="11.75390625" style="1" hidden="1" customWidth="1"/>
    <col min="10" max="10" width="15.25390625" style="1" customWidth="1"/>
    <col min="11" max="11" width="4.75390625" style="1" hidden="1" customWidth="1"/>
    <col min="12" max="12" width="10.25390625" style="9" hidden="1" customWidth="1"/>
    <col min="13" max="13" width="21.125" style="9" hidden="1" customWidth="1"/>
    <col min="14" max="14" width="0.2421875" style="9" hidden="1" customWidth="1"/>
    <col min="15" max="15" width="12.75390625" style="1" hidden="1" customWidth="1"/>
    <col min="16" max="16" width="15.125" style="1" hidden="1" customWidth="1"/>
    <col min="17" max="16384" width="9.125" style="1" customWidth="1"/>
  </cols>
  <sheetData>
    <row r="1" spans="1:16" ht="12.75">
      <c r="A1" s="23"/>
      <c r="B1" s="24"/>
      <c r="C1" s="24"/>
      <c r="E1" s="33" t="s">
        <v>83</v>
      </c>
      <c r="F1" s="17"/>
      <c r="G1" s="17"/>
      <c r="H1" s="25"/>
      <c r="I1" s="25"/>
      <c r="J1" s="25"/>
      <c r="O1" s="25"/>
      <c r="P1" s="25"/>
    </row>
    <row r="2" spans="1:16" ht="12.75">
      <c r="A2" s="23"/>
      <c r="B2" s="24"/>
      <c r="C2" s="24"/>
      <c r="E2" s="33" t="s">
        <v>80</v>
      </c>
      <c r="F2" s="17"/>
      <c r="G2" s="17"/>
      <c r="H2" s="25"/>
      <c r="I2" s="25"/>
      <c r="J2" s="25"/>
      <c r="O2" s="25"/>
      <c r="P2" s="25"/>
    </row>
    <row r="3" spans="1:16" ht="12.75">
      <c r="A3" s="23"/>
      <c r="B3" s="24"/>
      <c r="C3" s="24"/>
      <c r="E3" s="33" t="s">
        <v>81</v>
      </c>
      <c r="F3" s="17"/>
      <c r="G3" s="17"/>
      <c r="H3" s="25"/>
      <c r="I3" s="25"/>
      <c r="J3" s="25"/>
      <c r="O3" s="25"/>
      <c r="P3" s="25"/>
    </row>
    <row r="4" spans="1:16" ht="12.75">
      <c r="A4" s="23"/>
      <c r="B4" s="24"/>
      <c r="C4" s="24"/>
      <c r="E4" s="33" t="s">
        <v>134</v>
      </c>
      <c r="F4" s="17"/>
      <c r="G4" s="17"/>
      <c r="H4" s="25"/>
      <c r="I4" s="25"/>
      <c r="J4" s="25"/>
      <c r="O4" s="25"/>
      <c r="P4" s="25"/>
    </row>
    <row r="5" spans="1:16" ht="12.75">
      <c r="A5" s="23"/>
      <c r="B5" s="24"/>
      <c r="C5" s="24"/>
      <c r="D5" s="33"/>
      <c r="F5" s="17"/>
      <c r="G5" s="17"/>
      <c r="H5" s="25"/>
      <c r="I5" s="25"/>
      <c r="J5" s="25"/>
      <c r="O5" s="25"/>
      <c r="P5" s="25"/>
    </row>
    <row r="6" spans="1:16" ht="30" customHeight="1">
      <c r="A6" s="23"/>
      <c r="B6" s="24"/>
      <c r="C6" s="24"/>
      <c r="D6" s="33"/>
      <c r="F6" s="17"/>
      <c r="G6" s="17"/>
      <c r="H6" s="25"/>
      <c r="I6" s="25"/>
      <c r="J6" s="25"/>
      <c r="O6" s="25"/>
      <c r="P6" s="25"/>
    </row>
    <row r="7" spans="1:16" ht="15.75">
      <c r="A7" s="219" t="s">
        <v>129</v>
      </c>
      <c r="B7" s="219"/>
      <c r="C7" s="219"/>
      <c r="D7" s="219"/>
      <c r="E7" s="219"/>
      <c r="F7" s="219"/>
      <c r="G7" s="219"/>
      <c r="H7" s="219"/>
      <c r="I7" s="219"/>
      <c r="J7" s="219"/>
      <c r="K7" s="12"/>
      <c r="L7" s="10"/>
      <c r="M7" s="10"/>
      <c r="N7" s="10"/>
      <c r="O7" s="10"/>
      <c r="P7" s="10"/>
    </row>
    <row r="8" spans="1:16" ht="20.2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2"/>
      <c r="L8" s="10"/>
      <c r="M8" s="10"/>
      <c r="N8" s="10"/>
      <c r="O8" s="10"/>
      <c r="P8" s="10"/>
    </row>
    <row r="9" spans="1:16" ht="20.25" customHeight="1">
      <c r="A9" s="26"/>
      <c r="B9" s="34"/>
      <c r="C9" s="34"/>
      <c r="D9" s="26"/>
      <c r="E9" s="26"/>
      <c r="F9" s="26"/>
      <c r="G9" s="26"/>
      <c r="H9" s="27"/>
      <c r="I9" s="27"/>
      <c r="J9" s="27"/>
      <c r="K9" s="11"/>
      <c r="L9" s="10"/>
      <c r="M9" s="10"/>
      <c r="N9" s="10"/>
      <c r="O9" s="27"/>
      <c r="P9" s="27"/>
    </row>
    <row r="10" spans="1:16" ht="13.5" thickBot="1">
      <c r="A10" s="28"/>
      <c r="B10" s="35"/>
      <c r="C10" s="35"/>
      <c r="D10" s="29"/>
      <c r="E10" s="30"/>
      <c r="F10" s="29"/>
      <c r="G10" s="29"/>
      <c r="H10" s="31" t="s">
        <v>66</v>
      </c>
      <c r="I10" s="31"/>
      <c r="J10" s="167" t="s">
        <v>66</v>
      </c>
      <c r="K10" s="105"/>
      <c r="L10" s="10"/>
      <c r="M10" s="10"/>
      <c r="N10" s="10"/>
      <c r="O10" s="31" t="s">
        <v>66</v>
      </c>
      <c r="P10" s="31" t="s">
        <v>66</v>
      </c>
    </row>
    <row r="11" spans="1:16" s="6" customFormat="1" ht="18" customHeight="1">
      <c r="A11" s="190" t="s">
        <v>120</v>
      </c>
      <c r="B11" s="201" t="s">
        <v>0</v>
      </c>
      <c r="C11" s="222" t="s">
        <v>7</v>
      </c>
      <c r="D11" s="226" t="s">
        <v>1</v>
      </c>
      <c r="E11" s="226"/>
      <c r="F11" s="226"/>
      <c r="G11" s="227"/>
      <c r="H11" s="224" t="s">
        <v>73</v>
      </c>
      <c r="I11" s="171"/>
      <c r="J11" s="188" t="s">
        <v>122</v>
      </c>
      <c r="K11" s="106"/>
      <c r="L11" s="226" t="s">
        <v>50</v>
      </c>
      <c r="M11" s="220" t="s">
        <v>49</v>
      </c>
      <c r="N11" s="61"/>
      <c r="O11" s="203" t="s">
        <v>71</v>
      </c>
      <c r="P11" s="193" t="s">
        <v>72</v>
      </c>
    </row>
    <row r="12" spans="1:16" s="6" customFormat="1" ht="31.5" customHeight="1" thickBot="1">
      <c r="A12" s="191"/>
      <c r="B12" s="202"/>
      <c r="C12" s="223"/>
      <c r="D12" s="62" t="s">
        <v>68</v>
      </c>
      <c r="E12" s="62" t="s">
        <v>84</v>
      </c>
      <c r="F12" s="63" t="s">
        <v>69</v>
      </c>
      <c r="G12" s="64" t="s">
        <v>70</v>
      </c>
      <c r="H12" s="225"/>
      <c r="I12" s="172" t="s">
        <v>128</v>
      </c>
      <c r="J12" s="189"/>
      <c r="K12" s="107"/>
      <c r="L12" s="228"/>
      <c r="M12" s="221"/>
      <c r="N12" s="65"/>
      <c r="O12" s="204"/>
      <c r="P12" s="194"/>
    </row>
    <row r="13" spans="1:16" s="6" customFormat="1" ht="44.25" customHeight="1" thickBot="1">
      <c r="A13" s="108" t="s">
        <v>10</v>
      </c>
      <c r="B13" s="136" t="s">
        <v>85</v>
      </c>
      <c r="C13" s="50" t="s">
        <v>104</v>
      </c>
      <c r="D13" s="37" t="s">
        <v>19</v>
      </c>
      <c r="E13" s="37" t="s">
        <v>2</v>
      </c>
      <c r="F13" s="38" t="s">
        <v>20</v>
      </c>
      <c r="G13" s="51" t="s">
        <v>113</v>
      </c>
      <c r="H13" s="53">
        <v>885.37</v>
      </c>
      <c r="I13" s="53">
        <v>1000</v>
      </c>
      <c r="J13" s="102">
        <v>1000</v>
      </c>
      <c r="K13" s="95">
        <v>0.1</v>
      </c>
      <c r="L13" s="41">
        <f aca="true" t="shared" si="0" ref="L13:L18">J13*K13</f>
        <v>100</v>
      </c>
      <c r="M13" s="41" t="s">
        <v>51</v>
      </c>
      <c r="N13" s="42"/>
      <c r="O13" s="39">
        <v>1000</v>
      </c>
      <c r="P13" s="43">
        <v>0</v>
      </c>
    </row>
    <row r="14" spans="1:16" s="6" customFormat="1" ht="55.5" customHeight="1" thickBot="1">
      <c r="A14" s="108" t="s">
        <v>18</v>
      </c>
      <c r="B14" s="136" t="s">
        <v>124</v>
      </c>
      <c r="C14" s="50" t="s">
        <v>121</v>
      </c>
      <c r="D14" s="37" t="s">
        <v>25</v>
      </c>
      <c r="E14" s="37" t="s">
        <v>4</v>
      </c>
      <c r="F14" s="38" t="s">
        <v>21</v>
      </c>
      <c r="G14" s="51" t="s">
        <v>113</v>
      </c>
      <c r="H14" s="54">
        <v>24</v>
      </c>
      <c r="I14" s="54">
        <v>45</v>
      </c>
      <c r="J14" s="102">
        <v>45</v>
      </c>
      <c r="K14" s="95">
        <v>0.1</v>
      </c>
      <c r="L14" s="44">
        <f t="shared" si="0"/>
        <v>4.5</v>
      </c>
      <c r="M14" s="44"/>
      <c r="N14" s="45"/>
      <c r="O14" s="39">
        <v>0</v>
      </c>
      <c r="P14" s="43">
        <v>0</v>
      </c>
    </row>
    <row r="15" spans="1:16" s="6" customFormat="1" ht="26.25" thickBot="1">
      <c r="A15" s="108" t="s">
        <v>3</v>
      </c>
      <c r="B15" s="136" t="s">
        <v>86</v>
      </c>
      <c r="C15" s="50" t="s">
        <v>46</v>
      </c>
      <c r="D15" s="37" t="s">
        <v>19</v>
      </c>
      <c r="E15" s="37" t="s">
        <v>2</v>
      </c>
      <c r="F15" s="38" t="s">
        <v>23</v>
      </c>
      <c r="G15" s="51" t="s">
        <v>113</v>
      </c>
      <c r="H15" s="53">
        <v>6.5</v>
      </c>
      <c r="I15" s="53">
        <v>485</v>
      </c>
      <c r="J15" s="102">
        <v>160</v>
      </c>
      <c r="K15" s="95">
        <v>0.1</v>
      </c>
      <c r="L15" s="41">
        <f t="shared" si="0"/>
        <v>16</v>
      </c>
      <c r="M15" s="41" t="s">
        <v>51</v>
      </c>
      <c r="N15" s="46"/>
      <c r="O15" s="39">
        <v>485</v>
      </c>
      <c r="P15" s="43">
        <v>0</v>
      </c>
    </row>
    <row r="16" spans="1:16" s="6" customFormat="1" ht="25.5">
      <c r="A16" s="229" t="s">
        <v>5</v>
      </c>
      <c r="B16" s="213" t="s">
        <v>87</v>
      </c>
      <c r="C16" s="94" t="s">
        <v>104</v>
      </c>
      <c r="D16" s="66" t="s">
        <v>19</v>
      </c>
      <c r="E16" s="66" t="s">
        <v>12</v>
      </c>
      <c r="F16" s="67" t="s">
        <v>24</v>
      </c>
      <c r="G16" s="68" t="s">
        <v>113</v>
      </c>
      <c r="H16" s="82">
        <v>1391.5</v>
      </c>
      <c r="I16" s="82">
        <v>1300</v>
      </c>
      <c r="J16" s="103">
        <v>1300</v>
      </c>
      <c r="K16" s="100">
        <v>0.1</v>
      </c>
      <c r="L16" s="70">
        <f t="shared" si="0"/>
        <v>130</v>
      </c>
      <c r="M16" s="198"/>
      <c r="N16" s="78"/>
      <c r="O16" s="79">
        <v>1500</v>
      </c>
      <c r="P16" s="80">
        <v>1700</v>
      </c>
    </row>
    <row r="17" spans="1:16" s="6" customFormat="1" ht="12.75">
      <c r="A17" s="230"/>
      <c r="B17" s="214"/>
      <c r="C17" s="139" t="s">
        <v>34</v>
      </c>
      <c r="D17" s="19" t="s">
        <v>22</v>
      </c>
      <c r="E17" s="19" t="s">
        <v>12</v>
      </c>
      <c r="F17" s="18" t="s">
        <v>24</v>
      </c>
      <c r="G17" s="52" t="s">
        <v>114</v>
      </c>
      <c r="H17" s="56">
        <v>200</v>
      </c>
      <c r="I17" s="56">
        <v>270</v>
      </c>
      <c r="J17" s="104">
        <v>270</v>
      </c>
      <c r="K17" s="101">
        <v>0.1</v>
      </c>
      <c r="L17" s="21">
        <f t="shared" si="0"/>
        <v>27</v>
      </c>
      <c r="M17" s="199"/>
      <c r="N17" s="10"/>
      <c r="O17" s="22">
        <v>305</v>
      </c>
      <c r="P17" s="57">
        <v>350</v>
      </c>
    </row>
    <row r="18" spans="1:16" s="6" customFormat="1" ht="13.5" customHeight="1">
      <c r="A18" s="230"/>
      <c r="B18" s="214"/>
      <c r="C18" s="140" t="s">
        <v>121</v>
      </c>
      <c r="D18" s="19" t="s">
        <v>25</v>
      </c>
      <c r="E18" s="19" t="s">
        <v>12</v>
      </c>
      <c r="F18" s="18" t="s">
        <v>24</v>
      </c>
      <c r="G18" s="52" t="s">
        <v>113</v>
      </c>
      <c r="H18" s="56">
        <v>42</v>
      </c>
      <c r="I18" s="56">
        <v>90</v>
      </c>
      <c r="J18" s="104">
        <v>90</v>
      </c>
      <c r="K18" s="101">
        <v>0.1</v>
      </c>
      <c r="L18" s="21">
        <f t="shared" si="0"/>
        <v>9</v>
      </c>
      <c r="M18" s="200"/>
      <c r="N18" s="10"/>
      <c r="O18" s="22">
        <v>90</v>
      </c>
      <c r="P18" s="57">
        <v>90</v>
      </c>
    </row>
    <row r="19" spans="1:16" s="25" customFormat="1" ht="13.5" thickBot="1">
      <c r="A19" s="231"/>
      <c r="B19" s="215"/>
      <c r="C19" s="216" t="s">
        <v>88</v>
      </c>
      <c r="D19" s="217"/>
      <c r="E19" s="217"/>
      <c r="F19" s="217"/>
      <c r="G19" s="218"/>
      <c r="H19" s="71"/>
      <c r="I19" s="84">
        <f aca="true" t="shared" si="1" ref="I19:P19">SUM(I16:I18)</f>
        <v>1660</v>
      </c>
      <c r="J19" s="84">
        <f t="shared" si="1"/>
        <v>1660</v>
      </c>
      <c r="K19" s="98">
        <f t="shared" si="1"/>
        <v>0.30000000000000004</v>
      </c>
      <c r="L19" s="59">
        <f t="shared" si="1"/>
        <v>166</v>
      </c>
      <c r="M19" s="59">
        <f t="shared" si="1"/>
        <v>0</v>
      </c>
      <c r="N19" s="59">
        <f t="shared" si="1"/>
        <v>0</v>
      </c>
      <c r="O19" s="59">
        <f t="shared" si="1"/>
        <v>1895</v>
      </c>
      <c r="P19" s="60">
        <f t="shared" si="1"/>
        <v>2140</v>
      </c>
    </row>
    <row r="20" spans="1:16" s="6" customFormat="1" ht="26.25" thickBot="1">
      <c r="A20" s="108" t="s">
        <v>15</v>
      </c>
      <c r="B20" s="136" t="s">
        <v>89</v>
      </c>
      <c r="C20" s="50" t="s">
        <v>104</v>
      </c>
      <c r="D20" s="37" t="s">
        <v>19</v>
      </c>
      <c r="E20" s="37" t="s">
        <v>2</v>
      </c>
      <c r="F20" s="38" t="s">
        <v>26</v>
      </c>
      <c r="G20" s="51" t="s">
        <v>113</v>
      </c>
      <c r="H20" s="53">
        <v>412.8</v>
      </c>
      <c r="I20" s="53">
        <v>400</v>
      </c>
      <c r="J20" s="102">
        <v>200</v>
      </c>
      <c r="K20" s="95">
        <v>0.1</v>
      </c>
      <c r="L20" s="40">
        <f>K20*J20</f>
        <v>20</v>
      </c>
      <c r="M20" s="41" t="s">
        <v>54</v>
      </c>
      <c r="N20" s="46"/>
      <c r="O20" s="39">
        <v>650</v>
      </c>
      <c r="P20" s="43">
        <v>0</v>
      </c>
    </row>
    <row r="21" spans="1:16" s="6" customFormat="1" ht="39" thickBot="1">
      <c r="A21" s="108" t="s">
        <v>16</v>
      </c>
      <c r="B21" s="136" t="s">
        <v>125</v>
      </c>
      <c r="C21" s="50" t="s">
        <v>104</v>
      </c>
      <c r="D21" s="37" t="s">
        <v>19</v>
      </c>
      <c r="E21" s="37" t="s">
        <v>2</v>
      </c>
      <c r="F21" s="38" t="s">
        <v>27</v>
      </c>
      <c r="G21" s="51" t="s">
        <v>113</v>
      </c>
      <c r="H21" s="54">
        <v>95.02</v>
      </c>
      <c r="I21" s="54">
        <v>200</v>
      </c>
      <c r="J21" s="102">
        <v>200</v>
      </c>
      <c r="K21" s="95">
        <v>0.1</v>
      </c>
      <c r="L21" s="40">
        <f>K21*J21</f>
        <v>20</v>
      </c>
      <c r="M21" s="44"/>
      <c r="N21" s="45"/>
      <c r="O21" s="39">
        <v>300</v>
      </c>
      <c r="P21" s="43">
        <v>0</v>
      </c>
    </row>
    <row r="22" spans="1:16" s="6" customFormat="1" ht="13.5" customHeight="1" thickBot="1">
      <c r="A22" s="210" t="s">
        <v>17</v>
      </c>
      <c r="B22" s="213" t="s">
        <v>90</v>
      </c>
      <c r="C22" s="205" t="s">
        <v>104</v>
      </c>
      <c r="D22" s="66" t="s">
        <v>19</v>
      </c>
      <c r="E22" s="66" t="s">
        <v>2</v>
      </c>
      <c r="F22" s="67" t="s">
        <v>28</v>
      </c>
      <c r="G22" s="68" t="s">
        <v>114</v>
      </c>
      <c r="H22" s="69">
        <v>7</v>
      </c>
      <c r="I22" s="69"/>
      <c r="J22" s="103">
        <v>8.7</v>
      </c>
      <c r="K22" s="95">
        <v>0.1</v>
      </c>
      <c r="L22" s="40">
        <f>K22*J22</f>
        <v>0.87</v>
      </c>
      <c r="M22" s="41" t="s">
        <v>51</v>
      </c>
      <c r="N22" s="46"/>
      <c r="O22" s="39">
        <v>100</v>
      </c>
      <c r="P22" s="43">
        <v>0</v>
      </c>
    </row>
    <row r="23" spans="1:16" s="6" customFormat="1" ht="13.5" thickBot="1">
      <c r="A23" s="211"/>
      <c r="B23" s="214"/>
      <c r="C23" s="206"/>
      <c r="D23" s="145" t="s">
        <v>19</v>
      </c>
      <c r="E23" s="145" t="s">
        <v>2</v>
      </c>
      <c r="F23" s="146" t="s">
        <v>28</v>
      </c>
      <c r="G23" s="147" t="s">
        <v>113</v>
      </c>
      <c r="H23" s="148"/>
      <c r="I23" s="148">
        <v>100</v>
      </c>
      <c r="J23" s="149">
        <v>100</v>
      </c>
      <c r="K23" s="95"/>
      <c r="L23" s="40"/>
      <c r="M23" s="41"/>
      <c r="N23" s="46"/>
      <c r="O23" s="39"/>
      <c r="P23" s="43"/>
    </row>
    <row r="24" spans="1:16" s="6" customFormat="1" ht="13.5" thickBot="1">
      <c r="A24" s="212"/>
      <c r="B24" s="215"/>
      <c r="C24" s="207" t="s">
        <v>88</v>
      </c>
      <c r="D24" s="208"/>
      <c r="E24" s="208"/>
      <c r="F24" s="208"/>
      <c r="G24" s="209"/>
      <c r="H24" s="134"/>
      <c r="I24" s="135">
        <f>SUM(I22:I23)</f>
        <v>100</v>
      </c>
      <c r="J24" s="135">
        <f>SUM(J22:J23)</f>
        <v>108.7</v>
      </c>
      <c r="K24" s="95"/>
      <c r="L24" s="40"/>
      <c r="M24" s="41"/>
      <c r="N24" s="46"/>
      <c r="O24" s="39"/>
      <c r="P24" s="43"/>
    </row>
    <row r="25" spans="1:16" s="6" customFormat="1" ht="17.25" customHeight="1" thickBot="1">
      <c r="A25" s="108" t="s">
        <v>13</v>
      </c>
      <c r="B25" s="136" t="s">
        <v>91</v>
      </c>
      <c r="C25" s="50" t="s">
        <v>104</v>
      </c>
      <c r="D25" s="37" t="s">
        <v>19</v>
      </c>
      <c r="E25" s="37" t="s">
        <v>2</v>
      </c>
      <c r="F25" s="38" t="s">
        <v>29</v>
      </c>
      <c r="G25" s="51" t="s">
        <v>113</v>
      </c>
      <c r="H25" s="53">
        <v>113.5</v>
      </c>
      <c r="I25" s="53">
        <v>300</v>
      </c>
      <c r="J25" s="102">
        <v>2051.01537</v>
      </c>
      <c r="K25" s="95">
        <v>0.1</v>
      </c>
      <c r="L25" s="40">
        <f>K25*J25</f>
        <v>205.101537</v>
      </c>
      <c r="M25" s="41" t="s">
        <v>51</v>
      </c>
      <c r="N25" s="46"/>
      <c r="O25" s="39">
        <v>350</v>
      </c>
      <c r="P25" s="43">
        <v>0</v>
      </c>
    </row>
    <row r="26" spans="1:16" s="6" customFormat="1" ht="13.5" thickBot="1">
      <c r="A26" s="234">
        <v>9</v>
      </c>
      <c r="B26" s="213" t="s">
        <v>92</v>
      </c>
      <c r="C26" s="205" t="s">
        <v>104</v>
      </c>
      <c r="D26" s="66" t="s">
        <v>19</v>
      </c>
      <c r="E26" s="66" t="s">
        <v>2</v>
      </c>
      <c r="F26" s="67" t="s">
        <v>30</v>
      </c>
      <c r="G26" s="68" t="s">
        <v>113</v>
      </c>
      <c r="H26" s="69">
        <v>217.11</v>
      </c>
      <c r="I26" s="69">
        <v>300</v>
      </c>
      <c r="J26" s="103">
        <v>295</v>
      </c>
      <c r="K26" s="95">
        <v>0.1</v>
      </c>
      <c r="L26" s="40">
        <f>K26*J26</f>
        <v>29.5</v>
      </c>
      <c r="M26" s="41" t="s">
        <v>56</v>
      </c>
      <c r="N26" s="46"/>
      <c r="O26" s="39">
        <v>600</v>
      </c>
      <c r="P26" s="43">
        <v>0</v>
      </c>
    </row>
    <row r="27" spans="1:16" s="6" customFormat="1" ht="13.5" thickBot="1">
      <c r="A27" s="235"/>
      <c r="B27" s="214"/>
      <c r="C27" s="206"/>
      <c r="D27" s="145" t="s">
        <v>19</v>
      </c>
      <c r="E27" s="145" t="s">
        <v>2</v>
      </c>
      <c r="F27" s="146" t="s">
        <v>30</v>
      </c>
      <c r="G27" s="147" t="s">
        <v>114</v>
      </c>
      <c r="H27" s="148"/>
      <c r="I27" s="148"/>
      <c r="J27" s="149">
        <v>5</v>
      </c>
      <c r="K27" s="95"/>
      <c r="L27" s="40"/>
      <c r="M27" s="41"/>
      <c r="N27" s="46"/>
      <c r="O27" s="39"/>
      <c r="P27" s="43"/>
    </row>
    <row r="28" spans="1:16" s="6" customFormat="1" ht="27.75" customHeight="1" thickBot="1">
      <c r="A28" s="236"/>
      <c r="B28" s="215"/>
      <c r="C28" s="207" t="s">
        <v>88</v>
      </c>
      <c r="D28" s="208"/>
      <c r="E28" s="208"/>
      <c r="F28" s="208"/>
      <c r="G28" s="209"/>
      <c r="H28" s="134"/>
      <c r="I28" s="135">
        <f>SUM(I26:I27)</f>
        <v>300</v>
      </c>
      <c r="J28" s="135">
        <f>SUM(J26:J27)</f>
        <v>300</v>
      </c>
      <c r="K28" s="95"/>
      <c r="L28" s="40"/>
      <c r="M28" s="41"/>
      <c r="N28" s="46"/>
      <c r="O28" s="39"/>
      <c r="P28" s="43"/>
    </row>
    <row r="29" spans="1:16" s="6" customFormat="1" ht="28.5" customHeight="1" hidden="1" thickBot="1">
      <c r="A29" s="169"/>
      <c r="B29" s="170"/>
      <c r="C29" s="175"/>
      <c r="D29" s="173"/>
      <c r="E29" s="173"/>
      <c r="F29" s="173"/>
      <c r="G29" s="174"/>
      <c r="H29" s="134"/>
      <c r="I29" s="134">
        <v>1000</v>
      </c>
      <c r="J29" s="135"/>
      <c r="K29" s="95"/>
      <c r="L29" s="40"/>
      <c r="M29" s="41"/>
      <c r="N29" s="46"/>
      <c r="O29" s="39"/>
      <c r="P29" s="43"/>
    </row>
    <row r="30" spans="1:16" s="6" customFormat="1" ht="26.25" thickBot="1">
      <c r="A30" s="49">
        <v>10</v>
      </c>
      <c r="B30" s="136" t="s">
        <v>96</v>
      </c>
      <c r="C30" s="50" t="s">
        <v>121</v>
      </c>
      <c r="D30" s="37" t="s">
        <v>25</v>
      </c>
      <c r="E30" s="37" t="s">
        <v>14</v>
      </c>
      <c r="F30" s="38" t="s">
        <v>31</v>
      </c>
      <c r="G30" s="51" t="s">
        <v>113</v>
      </c>
      <c r="H30" s="53">
        <v>271.2</v>
      </c>
      <c r="I30" s="53">
        <v>200</v>
      </c>
      <c r="J30" s="102">
        <v>417.64</v>
      </c>
      <c r="K30" s="95">
        <v>0.1</v>
      </c>
      <c r="L30" s="40">
        <f>K30*J30</f>
        <v>41.764</v>
      </c>
      <c r="M30" s="41" t="s">
        <v>52</v>
      </c>
      <c r="N30" s="46"/>
      <c r="O30" s="39">
        <v>0</v>
      </c>
      <c r="P30" s="43">
        <v>0</v>
      </c>
    </row>
    <row r="31" spans="1:16" s="6" customFormat="1" ht="13.5" thickBot="1">
      <c r="A31" s="49"/>
      <c r="B31" s="136"/>
      <c r="C31" s="50"/>
      <c r="D31" s="37" t="s">
        <v>25</v>
      </c>
      <c r="E31" s="37" t="s">
        <v>119</v>
      </c>
      <c r="F31" s="38" t="s">
        <v>31</v>
      </c>
      <c r="G31" s="51" t="s">
        <v>113</v>
      </c>
      <c r="H31" s="53"/>
      <c r="I31" s="53"/>
      <c r="J31" s="102">
        <v>2.36</v>
      </c>
      <c r="K31" s="95"/>
      <c r="L31" s="40"/>
      <c r="M31" s="41"/>
      <c r="N31" s="46"/>
      <c r="O31" s="39"/>
      <c r="P31" s="43"/>
    </row>
    <row r="32" spans="1:16" s="6" customFormat="1" ht="13.5" thickBot="1">
      <c r="A32" s="49"/>
      <c r="B32" s="136"/>
      <c r="C32" s="50"/>
      <c r="D32" s="184" t="s">
        <v>133</v>
      </c>
      <c r="E32" s="37"/>
      <c r="F32" s="38"/>
      <c r="G32" s="51"/>
      <c r="H32" s="53"/>
      <c r="I32" s="53"/>
      <c r="J32" s="102">
        <f>J30+J31</f>
        <v>420</v>
      </c>
      <c r="K32" s="95"/>
      <c r="L32" s="40"/>
      <c r="M32" s="41"/>
      <c r="N32" s="46"/>
      <c r="O32" s="39"/>
      <c r="P32" s="43"/>
    </row>
    <row r="33" spans="1:16" s="6" customFormat="1" ht="21" customHeight="1" thickBot="1">
      <c r="A33" s="49">
        <v>11</v>
      </c>
      <c r="B33" s="136" t="s">
        <v>93</v>
      </c>
      <c r="C33" s="50" t="s">
        <v>121</v>
      </c>
      <c r="D33" s="37" t="s">
        <v>25</v>
      </c>
      <c r="E33" s="37" t="s">
        <v>12</v>
      </c>
      <c r="F33" s="38" t="s">
        <v>32</v>
      </c>
      <c r="G33" s="51" t="s">
        <v>113</v>
      </c>
      <c r="H33" s="53">
        <v>100</v>
      </c>
      <c r="I33" s="53">
        <v>100</v>
      </c>
      <c r="J33" s="102">
        <v>307.5</v>
      </c>
      <c r="K33" s="95">
        <v>0.1</v>
      </c>
      <c r="L33" s="40">
        <f>K33*J33</f>
        <v>30.75</v>
      </c>
      <c r="M33" s="41" t="s">
        <v>55</v>
      </c>
      <c r="N33" s="46"/>
      <c r="O33" s="39">
        <v>0</v>
      </c>
      <c r="P33" s="43">
        <v>0</v>
      </c>
    </row>
    <row r="34" spans="1:16" s="6" customFormat="1" ht="30.75" customHeight="1" thickBot="1">
      <c r="A34" s="49">
        <v>12</v>
      </c>
      <c r="B34" s="136" t="s">
        <v>116</v>
      </c>
      <c r="C34" s="50" t="s">
        <v>34</v>
      </c>
      <c r="D34" s="37" t="s">
        <v>22</v>
      </c>
      <c r="E34" s="37" t="s">
        <v>4</v>
      </c>
      <c r="F34" s="38" t="s">
        <v>33</v>
      </c>
      <c r="G34" s="51" t="s">
        <v>114</v>
      </c>
      <c r="H34" s="54">
        <v>25</v>
      </c>
      <c r="I34" s="54">
        <v>30</v>
      </c>
      <c r="J34" s="102">
        <v>30</v>
      </c>
      <c r="K34" s="95">
        <v>0.1</v>
      </c>
      <c r="L34" s="44">
        <f>K34*J34</f>
        <v>3</v>
      </c>
      <c r="M34" s="48"/>
      <c r="N34" s="45"/>
      <c r="O34" s="39">
        <v>130</v>
      </c>
      <c r="P34" s="43">
        <v>0</v>
      </c>
    </row>
    <row r="35" spans="1:16" s="6" customFormat="1" ht="27.75" customHeight="1" thickBot="1">
      <c r="A35" s="49">
        <v>13</v>
      </c>
      <c r="B35" s="136" t="s">
        <v>94</v>
      </c>
      <c r="C35" s="50" t="s">
        <v>34</v>
      </c>
      <c r="D35" s="37" t="s">
        <v>22</v>
      </c>
      <c r="E35" s="37" t="s">
        <v>8</v>
      </c>
      <c r="F35" s="38" t="s">
        <v>35</v>
      </c>
      <c r="G35" s="51" t="s">
        <v>114</v>
      </c>
      <c r="H35" s="53">
        <v>45</v>
      </c>
      <c r="I35" s="53">
        <v>50</v>
      </c>
      <c r="J35" s="102">
        <v>50</v>
      </c>
      <c r="K35" s="95"/>
      <c r="L35" s="41"/>
      <c r="M35" s="41"/>
      <c r="N35" s="46"/>
      <c r="O35" s="39">
        <v>100</v>
      </c>
      <c r="P35" s="43">
        <v>131</v>
      </c>
    </row>
    <row r="36" spans="1:16" s="6" customFormat="1" ht="25.5">
      <c r="A36" s="195">
        <v>14</v>
      </c>
      <c r="B36" s="213" t="s">
        <v>108</v>
      </c>
      <c r="C36" s="94" t="s">
        <v>104</v>
      </c>
      <c r="D36" s="66" t="s">
        <v>19</v>
      </c>
      <c r="E36" s="66" t="s">
        <v>4</v>
      </c>
      <c r="F36" s="67" t="s">
        <v>36</v>
      </c>
      <c r="G36" s="68" t="s">
        <v>113</v>
      </c>
      <c r="H36" s="69">
        <v>0</v>
      </c>
      <c r="I36" s="69">
        <v>100</v>
      </c>
      <c r="J36" s="103">
        <v>100</v>
      </c>
      <c r="K36" s="96">
        <v>0.1</v>
      </c>
      <c r="L36" s="77">
        <f>K36*J36</f>
        <v>10</v>
      </c>
      <c r="M36" s="198"/>
      <c r="N36" s="78"/>
      <c r="O36" s="79">
        <v>0</v>
      </c>
      <c r="P36" s="80">
        <v>0</v>
      </c>
    </row>
    <row r="37" spans="1:16" s="6" customFormat="1" ht="12.75">
      <c r="A37" s="196"/>
      <c r="B37" s="214"/>
      <c r="C37" s="139" t="s">
        <v>121</v>
      </c>
      <c r="D37" s="19" t="s">
        <v>25</v>
      </c>
      <c r="E37" s="19" t="s">
        <v>4</v>
      </c>
      <c r="F37" s="18" t="s">
        <v>36</v>
      </c>
      <c r="G37" s="52" t="s">
        <v>113</v>
      </c>
      <c r="H37" s="55">
        <v>13.5</v>
      </c>
      <c r="I37" s="55">
        <v>11.5</v>
      </c>
      <c r="J37" s="104">
        <v>11.5</v>
      </c>
      <c r="K37" s="97">
        <v>0.1</v>
      </c>
      <c r="L37" s="20">
        <f>K37*J37</f>
        <v>1.1500000000000001</v>
      </c>
      <c r="M37" s="200"/>
      <c r="N37" s="10"/>
      <c r="O37" s="22">
        <v>0</v>
      </c>
      <c r="P37" s="57">
        <v>0</v>
      </c>
    </row>
    <row r="38" spans="1:16" s="6" customFormat="1" ht="13.5" thickBot="1">
      <c r="A38" s="197"/>
      <c r="B38" s="215"/>
      <c r="C38" s="216" t="s">
        <v>88</v>
      </c>
      <c r="D38" s="217"/>
      <c r="E38" s="217"/>
      <c r="F38" s="217"/>
      <c r="G38" s="218"/>
      <c r="H38" s="71"/>
      <c r="I38" s="84">
        <f aca="true" t="shared" si="2" ref="I38:P38">SUM(I36:I37)</f>
        <v>111.5</v>
      </c>
      <c r="J38" s="84">
        <f t="shared" si="2"/>
        <v>111.5</v>
      </c>
      <c r="K38" s="98">
        <f t="shared" si="2"/>
        <v>0.2</v>
      </c>
      <c r="L38" s="59">
        <f t="shared" si="2"/>
        <v>11.15</v>
      </c>
      <c r="M38" s="59">
        <f t="shared" si="2"/>
        <v>0</v>
      </c>
      <c r="N38" s="59">
        <f t="shared" si="2"/>
        <v>0</v>
      </c>
      <c r="O38" s="59">
        <f t="shared" si="2"/>
        <v>0</v>
      </c>
      <c r="P38" s="60">
        <f t="shared" si="2"/>
        <v>0</v>
      </c>
    </row>
    <row r="39" spans="1:16" s="6" customFormat="1" ht="13.5" customHeight="1" thickBot="1">
      <c r="A39" s="234">
        <v>15</v>
      </c>
      <c r="B39" s="213" t="s">
        <v>105</v>
      </c>
      <c r="C39" s="237" t="s">
        <v>104</v>
      </c>
      <c r="D39" s="66" t="s">
        <v>19</v>
      </c>
      <c r="E39" s="66" t="s">
        <v>8</v>
      </c>
      <c r="F39" s="67" t="s">
        <v>37</v>
      </c>
      <c r="G39" s="68" t="s">
        <v>114</v>
      </c>
      <c r="H39" s="69">
        <v>20</v>
      </c>
      <c r="I39" s="69"/>
      <c r="J39" s="103">
        <v>136.7121</v>
      </c>
      <c r="K39" s="95"/>
      <c r="L39" s="41"/>
      <c r="M39" s="41"/>
      <c r="N39" s="46"/>
      <c r="O39" s="39">
        <v>350</v>
      </c>
      <c r="P39" s="43">
        <v>295</v>
      </c>
    </row>
    <row r="40" spans="1:16" s="6" customFormat="1" ht="13.5" thickBot="1">
      <c r="A40" s="235"/>
      <c r="B40" s="214"/>
      <c r="C40" s="238"/>
      <c r="D40" s="145" t="s">
        <v>19</v>
      </c>
      <c r="E40" s="145" t="s">
        <v>8</v>
      </c>
      <c r="F40" s="146" t="s">
        <v>37</v>
      </c>
      <c r="G40" s="147" t="s">
        <v>113</v>
      </c>
      <c r="H40" s="148"/>
      <c r="I40" s="148"/>
      <c r="J40" s="149">
        <v>8.2879</v>
      </c>
      <c r="K40" s="95"/>
      <c r="L40" s="41"/>
      <c r="M40" s="41"/>
      <c r="N40" s="46"/>
      <c r="O40" s="39"/>
      <c r="P40" s="43"/>
    </row>
    <row r="41" spans="1:16" s="6" customFormat="1" ht="13.5" thickBot="1">
      <c r="A41" s="235"/>
      <c r="B41" s="214"/>
      <c r="C41" s="140" t="s">
        <v>34</v>
      </c>
      <c r="D41" s="19" t="s">
        <v>22</v>
      </c>
      <c r="E41" s="19" t="s">
        <v>8</v>
      </c>
      <c r="F41" s="18" t="s">
        <v>37</v>
      </c>
      <c r="G41" s="52" t="s">
        <v>114</v>
      </c>
      <c r="H41" s="55"/>
      <c r="I41" s="55"/>
      <c r="J41" s="104">
        <v>90</v>
      </c>
      <c r="K41" s="95"/>
      <c r="L41" s="41"/>
      <c r="M41" s="41"/>
      <c r="N41" s="46"/>
      <c r="O41" s="39"/>
      <c r="P41" s="43"/>
    </row>
    <row r="42" spans="1:16" s="6" customFormat="1" ht="13.5" thickBot="1">
      <c r="A42" s="235"/>
      <c r="B42" s="214"/>
      <c r="C42" s="140" t="s">
        <v>121</v>
      </c>
      <c r="D42" s="19" t="s">
        <v>25</v>
      </c>
      <c r="E42" s="19" t="s">
        <v>8</v>
      </c>
      <c r="F42" s="18" t="s">
        <v>37</v>
      </c>
      <c r="G42" s="52" t="s">
        <v>113</v>
      </c>
      <c r="H42" s="55"/>
      <c r="I42" s="55"/>
      <c r="J42" s="104">
        <v>60</v>
      </c>
      <c r="K42" s="95"/>
      <c r="L42" s="41"/>
      <c r="M42" s="41"/>
      <c r="N42" s="46"/>
      <c r="O42" s="39"/>
      <c r="P42" s="43"/>
    </row>
    <row r="43" spans="1:16" s="6" customFormat="1" ht="13.5" thickBot="1">
      <c r="A43" s="236"/>
      <c r="B43" s="215"/>
      <c r="C43" s="207" t="s">
        <v>88</v>
      </c>
      <c r="D43" s="208"/>
      <c r="E43" s="208"/>
      <c r="F43" s="208"/>
      <c r="G43" s="209"/>
      <c r="H43" s="134"/>
      <c r="I43" s="134">
        <v>295</v>
      </c>
      <c r="J43" s="135">
        <f>SUM(J39:J42)</f>
        <v>295</v>
      </c>
      <c r="K43" s="95"/>
      <c r="L43" s="41"/>
      <c r="M43" s="41"/>
      <c r="N43" s="46"/>
      <c r="O43" s="39"/>
      <c r="P43" s="43"/>
    </row>
    <row r="44" spans="1:16" s="6" customFormat="1" ht="27.75" customHeight="1" thickBot="1">
      <c r="A44" s="49">
        <v>16</v>
      </c>
      <c r="B44" s="137" t="s">
        <v>95</v>
      </c>
      <c r="C44" s="50" t="s">
        <v>65</v>
      </c>
      <c r="D44" s="72" t="s">
        <v>47</v>
      </c>
      <c r="E44" s="72" t="s">
        <v>48</v>
      </c>
      <c r="F44" s="73" t="s">
        <v>38</v>
      </c>
      <c r="G44" s="74" t="s">
        <v>117</v>
      </c>
      <c r="H44" s="54">
        <v>0</v>
      </c>
      <c r="I44" s="54">
        <v>1000</v>
      </c>
      <c r="J44" s="102">
        <v>1000</v>
      </c>
      <c r="K44" s="99"/>
      <c r="L44" s="75"/>
      <c r="M44" s="75"/>
      <c r="N44" s="75"/>
      <c r="O44" s="39">
        <v>0</v>
      </c>
      <c r="P44" s="43">
        <v>0</v>
      </c>
    </row>
    <row r="45" spans="1:16" s="6" customFormat="1" ht="13.5" thickBot="1">
      <c r="A45" s="234">
        <v>17</v>
      </c>
      <c r="B45" s="213" t="s">
        <v>97</v>
      </c>
      <c r="C45" s="141" t="s">
        <v>34</v>
      </c>
      <c r="D45" s="150" t="s">
        <v>22</v>
      </c>
      <c r="E45" s="150" t="s">
        <v>6</v>
      </c>
      <c r="F45" s="151" t="s">
        <v>39</v>
      </c>
      <c r="G45" s="152" t="s">
        <v>114</v>
      </c>
      <c r="H45" s="127">
        <v>2170</v>
      </c>
      <c r="I45" s="127">
        <v>2000</v>
      </c>
      <c r="J45" s="156">
        <v>148.47</v>
      </c>
      <c r="K45" s="95">
        <v>0.1</v>
      </c>
      <c r="L45" s="44">
        <f>K45*J45</f>
        <v>14.847000000000001</v>
      </c>
      <c r="M45" s="48"/>
      <c r="N45" s="45"/>
      <c r="O45" s="39">
        <v>2000</v>
      </c>
      <c r="P45" s="43">
        <v>2000</v>
      </c>
    </row>
    <row r="46" spans="1:16" s="6" customFormat="1" ht="26.25" thickBot="1">
      <c r="A46" s="235"/>
      <c r="B46" s="214"/>
      <c r="C46" s="140" t="s">
        <v>104</v>
      </c>
      <c r="D46" s="19" t="s">
        <v>19</v>
      </c>
      <c r="E46" s="19" t="s">
        <v>6</v>
      </c>
      <c r="F46" s="18" t="s">
        <v>39</v>
      </c>
      <c r="G46" s="52" t="s">
        <v>113</v>
      </c>
      <c r="H46" s="56"/>
      <c r="I46" s="56"/>
      <c r="J46" s="104">
        <v>1179.21</v>
      </c>
      <c r="K46" s="95"/>
      <c r="L46" s="44"/>
      <c r="M46" s="48"/>
      <c r="N46" s="45"/>
      <c r="O46" s="39"/>
      <c r="P46" s="43"/>
    </row>
    <row r="47" spans="1:16" s="6" customFormat="1" ht="13.5" thickBot="1">
      <c r="A47" s="235"/>
      <c r="B47" s="214"/>
      <c r="C47" s="154" t="s">
        <v>121</v>
      </c>
      <c r="D47" s="142" t="s">
        <v>25</v>
      </c>
      <c r="E47" s="142" t="s">
        <v>6</v>
      </c>
      <c r="F47" s="143" t="s">
        <v>39</v>
      </c>
      <c r="G47" s="144" t="s">
        <v>113</v>
      </c>
      <c r="H47" s="155"/>
      <c r="I47" s="155"/>
      <c r="J47" s="157">
        <v>594.41</v>
      </c>
      <c r="K47" s="95"/>
      <c r="L47" s="44"/>
      <c r="M47" s="48"/>
      <c r="N47" s="45"/>
      <c r="O47" s="39"/>
      <c r="P47" s="43"/>
    </row>
    <row r="48" spans="1:16" s="6" customFormat="1" ht="13.5" thickBot="1">
      <c r="A48" s="235"/>
      <c r="B48" s="214"/>
      <c r="C48" s="140" t="s">
        <v>65</v>
      </c>
      <c r="D48" s="19" t="s">
        <v>47</v>
      </c>
      <c r="E48" s="19" t="s">
        <v>48</v>
      </c>
      <c r="F48" s="18" t="s">
        <v>39</v>
      </c>
      <c r="G48" s="52" t="s">
        <v>117</v>
      </c>
      <c r="H48" s="56"/>
      <c r="I48" s="56"/>
      <c r="J48" s="104">
        <v>386.91</v>
      </c>
      <c r="K48" s="95"/>
      <c r="L48" s="44"/>
      <c r="M48" s="48"/>
      <c r="N48" s="45"/>
      <c r="O48" s="39"/>
      <c r="P48" s="43"/>
    </row>
    <row r="49" spans="1:16" s="6" customFormat="1" ht="13.5" thickBot="1">
      <c r="A49" s="236"/>
      <c r="B49" s="215"/>
      <c r="C49" s="207" t="s">
        <v>88</v>
      </c>
      <c r="D49" s="208"/>
      <c r="E49" s="208"/>
      <c r="F49" s="208"/>
      <c r="G49" s="209"/>
      <c r="H49" s="134"/>
      <c r="I49" s="135">
        <f>SUM(I45:I48)</f>
        <v>2000</v>
      </c>
      <c r="J49" s="135">
        <f>SUM(J45:J48)</f>
        <v>2309</v>
      </c>
      <c r="K49" s="95"/>
      <c r="L49" s="44"/>
      <c r="M49" s="48"/>
      <c r="N49" s="45"/>
      <c r="O49" s="39"/>
      <c r="P49" s="43"/>
    </row>
    <row r="50" spans="1:16" s="6" customFormat="1" ht="13.5" thickBot="1">
      <c r="A50" s="234">
        <v>18</v>
      </c>
      <c r="B50" s="213" t="s">
        <v>106</v>
      </c>
      <c r="C50" s="141" t="s">
        <v>34</v>
      </c>
      <c r="D50" s="150" t="s">
        <v>22</v>
      </c>
      <c r="E50" s="150" t="s">
        <v>6</v>
      </c>
      <c r="F50" s="151" t="s">
        <v>40</v>
      </c>
      <c r="G50" s="152" t="s">
        <v>114</v>
      </c>
      <c r="H50" s="127">
        <v>412</v>
      </c>
      <c r="I50" s="127">
        <v>2000</v>
      </c>
      <c r="J50" s="156"/>
      <c r="K50" s="95">
        <v>0.1</v>
      </c>
      <c r="L50" s="40">
        <f>K50*J50</f>
        <v>0</v>
      </c>
      <c r="M50" s="48"/>
      <c r="N50" s="45"/>
      <c r="O50" s="39">
        <v>2000</v>
      </c>
      <c r="P50" s="43">
        <v>2000</v>
      </c>
    </row>
    <row r="51" spans="1:16" s="6" customFormat="1" ht="13.5" thickBot="1">
      <c r="A51" s="235"/>
      <c r="B51" s="214"/>
      <c r="C51" s="154"/>
      <c r="D51" s="142" t="s">
        <v>19</v>
      </c>
      <c r="E51" s="142" t="s">
        <v>6</v>
      </c>
      <c r="F51" s="143" t="s">
        <v>40</v>
      </c>
      <c r="G51" s="144" t="s">
        <v>113</v>
      </c>
      <c r="H51" s="155"/>
      <c r="I51" s="155"/>
      <c r="J51" s="157">
        <v>587.75</v>
      </c>
      <c r="K51" s="95"/>
      <c r="L51" s="40"/>
      <c r="M51" s="48"/>
      <c r="N51" s="45"/>
      <c r="O51" s="39"/>
      <c r="P51" s="43"/>
    </row>
    <row r="52" spans="1:16" s="6" customFormat="1" ht="13.5" thickBot="1">
      <c r="A52" s="235"/>
      <c r="B52" s="214"/>
      <c r="C52" s="140" t="s">
        <v>65</v>
      </c>
      <c r="D52" s="19" t="s">
        <v>47</v>
      </c>
      <c r="E52" s="19" t="s">
        <v>48</v>
      </c>
      <c r="F52" s="18" t="s">
        <v>40</v>
      </c>
      <c r="G52" s="52" t="s">
        <v>117</v>
      </c>
      <c r="H52" s="56"/>
      <c r="I52" s="56"/>
      <c r="J52" s="104">
        <v>4822</v>
      </c>
      <c r="K52" s="95"/>
      <c r="L52" s="40"/>
      <c r="M52" s="48"/>
      <c r="N52" s="45"/>
      <c r="O52" s="39"/>
      <c r="P52" s="43"/>
    </row>
    <row r="53" spans="1:16" s="6" customFormat="1" ht="13.5" thickBot="1">
      <c r="A53" s="236"/>
      <c r="B53" s="215"/>
      <c r="C53" s="216" t="s">
        <v>88</v>
      </c>
      <c r="D53" s="217"/>
      <c r="E53" s="217"/>
      <c r="F53" s="217"/>
      <c r="G53" s="218"/>
      <c r="H53" s="71"/>
      <c r="I53" s="84">
        <f>SUM(I50:I52)</f>
        <v>2000</v>
      </c>
      <c r="J53" s="84">
        <f>SUM(J50:J52)</f>
        <v>5409.75</v>
      </c>
      <c r="K53" s="95"/>
      <c r="L53" s="40"/>
      <c r="M53" s="48"/>
      <c r="N53" s="45"/>
      <c r="O53" s="39"/>
      <c r="P53" s="43"/>
    </row>
    <row r="54" spans="1:16" s="6" customFormat="1" ht="15.75" customHeight="1" thickBot="1">
      <c r="A54" s="49">
        <v>19</v>
      </c>
      <c r="B54" s="136" t="s">
        <v>98</v>
      </c>
      <c r="C54" s="50" t="s">
        <v>34</v>
      </c>
      <c r="D54" s="37" t="s">
        <v>22</v>
      </c>
      <c r="E54" s="37" t="s">
        <v>4</v>
      </c>
      <c r="F54" s="38" t="s">
        <v>41</v>
      </c>
      <c r="G54" s="51" t="s">
        <v>114</v>
      </c>
      <c r="H54" s="53">
        <v>100</v>
      </c>
      <c r="I54" s="53">
        <v>110</v>
      </c>
      <c r="J54" s="102">
        <v>110</v>
      </c>
      <c r="K54" s="95">
        <v>0.1</v>
      </c>
      <c r="L54" s="41">
        <f>K54*J54</f>
        <v>11</v>
      </c>
      <c r="M54" s="76"/>
      <c r="N54" s="46"/>
      <c r="O54" s="39">
        <v>120</v>
      </c>
      <c r="P54" s="43">
        <v>0</v>
      </c>
    </row>
    <row r="55" spans="1:16" s="6" customFormat="1" ht="36" customHeight="1" thickBot="1">
      <c r="A55" s="49">
        <v>20</v>
      </c>
      <c r="B55" s="136" t="s">
        <v>126</v>
      </c>
      <c r="C55" s="50" t="s">
        <v>34</v>
      </c>
      <c r="D55" s="37" t="s">
        <v>22</v>
      </c>
      <c r="E55" s="37" t="s">
        <v>9</v>
      </c>
      <c r="F55" s="38" t="s">
        <v>42</v>
      </c>
      <c r="G55" s="51" t="s">
        <v>114</v>
      </c>
      <c r="H55" s="53">
        <v>400</v>
      </c>
      <c r="I55" s="53">
        <v>273</v>
      </c>
      <c r="J55" s="102">
        <v>273</v>
      </c>
      <c r="K55" s="95">
        <v>0.1</v>
      </c>
      <c r="L55" s="41">
        <f>K55*J55</f>
        <v>27.3</v>
      </c>
      <c r="M55" s="41" t="s">
        <v>53</v>
      </c>
      <c r="N55" s="46"/>
      <c r="O55" s="39">
        <v>0</v>
      </c>
      <c r="P55" s="43">
        <v>0</v>
      </c>
    </row>
    <row r="56" spans="1:16" s="6" customFormat="1" ht="38.25" customHeight="1" thickBot="1">
      <c r="A56" s="49">
        <v>21</v>
      </c>
      <c r="B56" s="136" t="s">
        <v>110</v>
      </c>
      <c r="C56" s="50" t="s">
        <v>34</v>
      </c>
      <c r="D56" s="37" t="s">
        <v>22</v>
      </c>
      <c r="E56" s="37" t="s">
        <v>9</v>
      </c>
      <c r="F56" s="38" t="s">
        <v>43</v>
      </c>
      <c r="G56" s="51" t="s">
        <v>114</v>
      </c>
      <c r="H56" s="53">
        <v>40</v>
      </c>
      <c r="I56" s="53">
        <v>40</v>
      </c>
      <c r="J56" s="102">
        <v>40</v>
      </c>
      <c r="K56" s="95">
        <v>0.1</v>
      </c>
      <c r="L56" s="41">
        <f>K56*J56</f>
        <v>4</v>
      </c>
      <c r="M56" s="76"/>
      <c r="N56" s="46"/>
      <c r="O56" s="39">
        <v>0</v>
      </c>
      <c r="P56" s="43">
        <v>0</v>
      </c>
    </row>
    <row r="57" spans="1:16" s="6" customFormat="1" ht="15.75" customHeight="1" thickBot="1">
      <c r="A57" s="49">
        <v>22</v>
      </c>
      <c r="B57" s="137" t="s">
        <v>99</v>
      </c>
      <c r="C57" s="50" t="s">
        <v>121</v>
      </c>
      <c r="D57" s="72" t="s">
        <v>25</v>
      </c>
      <c r="E57" s="72" t="s">
        <v>12</v>
      </c>
      <c r="F57" s="73" t="s">
        <v>44</v>
      </c>
      <c r="G57" s="74" t="s">
        <v>115</v>
      </c>
      <c r="H57" s="54">
        <v>0</v>
      </c>
      <c r="I57" s="54">
        <v>580</v>
      </c>
      <c r="J57" s="102">
        <v>100</v>
      </c>
      <c r="K57" s="99"/>
      <c r="L57" s="75"/>
      <c r="M57" s="75"/>
      <c r="N57" s="81"/>
      <c r="O57" s="39">
        <v>715</v>
      </c>
      <c r="P57" s="43">
        <v>715.3</v>
      </c>
    </row>
    <row r="58" spans="1:16" s="6" customFormat="1" ht="42" customHeight="1" thickBot="1">
      <c r="A58" s="123">
        <v>23</v>
      </c>
      <c r="B58" s="138" t="s">
        <v>118</v>
      </c>
      <c r="C58" s="94" t="s">
        <v>104</v>
      </c>
      <c r="D58" s="124" t="s">
        <v>19</v>
      </c>
      <c r="E58" s="124" t="s">
        <v>2</v>
      </c>
      <c r="F58" s="125" t="s">
        <v>57</v>
      </c>
      <c r="G58" s="126" t="s">
        <v>113</v>
      </c>
      <c r="H58" s="127"/>
      <c r="I58" s="127"/>
      <c r="J58" s="128">
        <v>1325</v>
      </c>
      <c r="K58" s="129"/>
      <c r="L58" s="130"/>
      <c r="M58" s="130"/>
      <c r="N58" s="131"/>
      <c r="O58" s="132"/>
      <c r="P58" s="133"/>
    </row>
    <row r="59" spans="1:16" s="6" customFormat="1" ht="15.75" customHeight="1">
      <c r="A59" s="234">
        <v>24</v>
      </c>
      <c r="B59" s="213" t="s">
        <v>109</v>
      </c>
      <c r="C59" s="94" t="s">
        <v>104</v>
      </c>
      <c r="D59" s="66" t="s">
        <v>19</v>
      </c>
      <c r="E59" s="66" t="s">
        <v>4</v>
      </c>
      <c r="F59" s="67" t="s">
        <v>59</v>
      </c>
      <c r="G59" s="68" t="s">
        <v>115</v>
      </c>
      <c r="H59" s="82">
        <v>906</v>
      </c>
      <c r="I59" s="82">
        <v>1032</v>
      </c>
      <c r="J59" s="103">
        <v>1212</v>
      </c>
      <c r="K59" s="100">
        <v>0.1</v>
      </c>
      <c r="L59" s="70">
        <f>K59*J59</f>
        <v>121.2</v>
      </c>
      <c r="M59" s="232"/>
      <c r="N59" s="78"/>
      <c r="O59" s="79">
        <v>1332</v>
      </c>
      <c r="P59" s="80">
        <v>0</v>
      </c>
    </row>
    <row r="60" spans="1:16" s="6" customFormat="1" ht="14.25" customHeight="1">
      <c r="A60" s="235"/>
      <c r="B60" s="214"/>
      <c r="C60" s="139" t="s">
        <v>121</v>
      </c>
      <c r="D60" s="19" t="s">
        <v>25</v>
      </c>
      <c r="E60" s="19" t="s">
        <v>4</v>
      </c>
      <c r="F60" s="18" t="s">
        <v>58</v>
      </c>
      <c r="G60" s="52" t="s">
        <v>115</v>
      </c>
      <c r="H60" s="56">
        <v>27</v>
      </c>
      <c r="I60" s="56">
        <v>180</v>
      </c>
      <c r="J60" s="104">
        <v>180</v>
      </c>
      <c r="K60" s="101">
        <v>0.1</v>
      </c>
      <c r="L60" s="21">
        <f>K60*J60</f>
        <v>18</v>
      </c>
      <c r="M60" s="233"/>
      <c r="N60" s="10"/>
      <c r="O60" s="22">
        <v>324</v>
      </c>
      <c r="P60" s="57">
        <v>0</v>
      </c>
    </row>
    <row r="61" spans="1:16" s="6" customFormat="1" ht="13.5" thickBot="1">
      <c r="A61" s="236"/>
      <c r="B61" s="215"/>
      <c r="C61" s="216" t="s">
        <v>88</v>
      </c>
      <c r="D61" s="217"/>
      <c r="E61" s="217"/>
      <c r="F61" s="217"/>
      <c r="G61" s="218"/>
      <c r="H61" s="83"/>
      <c r="I61" s="84">
        <f aca="true" t="shared" si="3" ref="I61:P61">SUM(I59:I60)</f>
        <v>1212</v>
      </c>
      <c r="J61" s="84">
        <f t="shared" si="3"/>
        <v>1392</v>
      </c>
      <c r="K61" s="98">
        <f t="shared" si="3"/>
        <v>0.2</v>
      </c>
      <c r="L61" s="58">
        <f t="shared" si="3"/>
        <v>139.2</v>
      </c>
      <c r="M61" s="58">
        <f t="shared" si="3"/>
        <v>0</v>
      </c>
      <c r="N61" s="58">
        <f t="shared" si="3"/>
        <v>0</v>
      </c>
      <c r="O61" s="58">
        <f t="shared" si="3"/>
        <v>1656</v>
      </c>
      <c r="P61" s="84">
        <f t="shared" si="3"/>
        <v>0</v>
      </c>
    </row>
    <row r="62" spans="1:16" s="6" customFormat="1" ht="13.5" thickBot="1">
      <c r="A62" s="234">
        <v>25</v>
      </c>
      <c r="B62" s="213" t="s">
        <v>127</v>
      </c>
      <c r="C62" s="237" t="s">
        <v>121</v>
      </c>
      <c r="D62" s="66" t="s">
        <v>25</v>
      </c>
      <c r="E62" s="66" t="s">
        <v>119</v>
      </c>
      <c r="F62" s="67" t="s">
        <v>60</v>
      </c>
      <c r="G62" s="68" t="s">
        <v>113</v>
      </c>
      <c r="H62" s="69">
        <v>80</v>
      </c>
      <c r="I62" s="69"/>
      <c r="J62" s="103">
        <v>22.1</v>
      </c>
      <c r="K62" s="95">
        <v>0.1</v>
      </c>
      <c r="L62" s="47">
        <f>K62*J62</f>
        <v>2.2100000000000004</v>
      </c>
      <c r="M62" s="47" t="s">
        <v>51</v>
      </c>
      <c r="N62" s="46"/>
      <c r="O62" s="39">
        <v>100</v>
      </c>
      <c r="P62" s="43">
        <v>0</v>
      </c>
    </row>
    <row r="63" spans="1:16" s="6" customFormat="1" ht="13.5" thickBot="1">
      <c r="A63" s="235"/>
      <c r="B63" s="214"/>
      <c r="C63" s="238"/>
      <c r="D63" s="145" t="s">
        <v>25</v>
      </c>
      <c r="E63" s="145" t="s">
        <v>14</v>
      </c>
      <c r="F63" s="146" t="s">
        <v>60</v>
      </c>
      <c r="G63" s="147" t="s">
        <v>113</v>
      </c>
      <c r="H63" s="148"/>
      <c r="I63" s="148">
        <v>100</v>
      </c>
      <c r="J63" s="149">
        <v>122.669</v>
      </c>
      <c r="K63" s="95"/>
      <c r="L63" s="47"/>
      <c r="M63" s="47"/>
      <c r="N63" s="46"/>
      <c r="O63" s="39"/>
      <c r="P63" s="43"/>
    </row>
    <row r="64" spans="1:16" s="6" customFormat="1" ht="13.5" thickBot="1">
      <c r="A64" s="236"/>
      <c r="B64" s="215"/>
      <c r="C64" s="207" t="s">
        <v>88</v>
      </c>
      <c r="D64" s="208"/>
      <c r="E64" s="208"/>
      <c r="F64" s="208"/>
      <c r="G64" s="209"/>
      <c r="H64" s="153"/>
      <c r="I64" s="135">
        <f>SUM(I62:I63)</f>
        <v>100</v>
      </c>
      <c r="J64" s="135">
        <f>SUM(J62:J63)</f>
        <v>144.769</v>
      </c>
      <c r="K64" s="95"/>
      <c r="L64" s="47"/>
      <c r="M64" s="47"/>
      <c r="N64" s="46"/>
      <c r="O64" s="39"/>
      <c r="P64" s="43"/>
    </row>
    <row r="65" spans="1:16" s="6" customFormat="1" ht="13.5" customHeight="1" thickBot="1">
      <c r="A65" s="234">
        <v>26</v>
      </c>
      <c r="B65" s="213" t="s">
        <v>107</v>
      </c>
      <c r="C65" s="94" t="s">
        <v>34</v>
      </c>
      <c r="D65" s="66" t="s">
        <v>22</v>
      </c>
      <c r="E65" s="66" t="s">
        <v>11</v>
      </c>
      <c r="F65" s="67" t="s">
        <v>61</v>
      </c>
      <c r="G65" s="68" t="s">
        <v>114</v>
      </c>
      <c r="H65" s="82">
        <v>40</v>
      </c>
      <c r="I65" s="82">
        <v>1000</v>
      </c>
      <c r="J65" s="103">
        <v>103</v>
      </c>
      <c r="K65" s="95"/>
      <c r="L65" s="85"/>
      <c r="M65" s="85"/>
      <c r="N65" s="45"/>
      <c r="O65" s="39">
        <v>1000</v>
      </c>
      <c r="P65" s="43">
        <v>2000</v>
      </c>
    </row>
    <row r="66" spans="1:16" s="6" customFormat="1" ht="13.5" thickBot="1">
      <c r="A66" s="235"/>
      <c r="B66" s="214"/>
      <c r="C66" s="140" t="s">
        <v>65</v>
      </c>
      <c r="D66" s="19" t="s">
        <v>47</v>
      </c>
      <c r="E66" s="19" t="s">
        <v>48</v>
      </c>
      <c r="F66" s="18" t="s">
        <v>61</v>
      </c>
      <c r="G66" s="52" t="s">
        <v>117</v>
      </c>
      <c r="H66" s="56"/>
      <c r="I66" s="56"/>
      <c r="J66" s="104">
        <v>3136.584</v>
      </c>
      <c r="K66" s="95"/>
      <c r="L66" s="85"/>
      <c r="M66" s="85"/>
      <c r="N66" s="45"/>
      <c r="O66" s="39"/>
      <c r="P66" s="43"/>
    </row>
    <row r="67" spans="1:16" s="6" customFormat="1" ht="13.5" thickBot="1">
      <c r="A67" s="236"/>
      <c r="B67" s="215"/>
      <c r="C67" s="207" t="s">
        <v>88</v>
      </c>
      <c r="D67" s="208"/>
      <c r="E67" s="208"/>
      <c r="F67" s="208"/>
      <c r="G67" s="209"/>
      <c r="H67" s="153"/>
      <c r="I67" s="135">
        <f>SUM(I65:I66)</f>
        <v>1000</v>
      </c>
      <c r="J67" s="135">
        <f>SUM(J65:J66)</f>
        <v>3239.584</v>
      </c>
      <c r="K67" s="95"/>
      <c r="L67" s="85"/>
      <c r="M67" s="85"/>
      <c r="N67" s="45"/>
      <c r="O67" s="39"/>
      <c r="P67" s="43"/>
    </row>
    <row r="68" spans="1:16" s="6" customFormat="1" ht="13.5" thickBot="1">
      <c r="A68" s="234">
        <v>27</v>
      </c>
      <c r="B68" s="239" t="s">
        <v>100</v>
      </c>
      <c r="C68" s="94" t="s">
        <v>34</v>
      </c>
      <c r="D68" s="158" t="s">
        <v>22</v>
      </c>
      <c r="E68" s="158" t="s">
        <v>64</v>
      </c>
      <c r="F68" s="159" t="s">
        <v>63</v>
      </c>
      <c r="G68" s="160" t="s">
        <v>114</v>
      </c>
      <c r="H68" s="82">
        <v>100</v>
      </c>
      <c r="I68" s="82">
        <v>500</v>
      </c>
      <c r="J68" s="103">
        <v>100</v>
      </c>
      <c r="K68" s="99"/>
      <c r="L68" s="75"/>
      <c r="M68" s="75"/>
      <c r="N68" s="75"/>
      <c r="O68" s="39">
        <v>0</v>
      </c>
      <c r="P68" s="43">
        <v>0</v>
      </c>
    </row>
    <row r="69" spans="1:16" s="6" customFormat="1" ht="13.5" thickBot="1">
      <c r="A69" s="235"/>
      <c r="B69" s="240"/>
      <c r="C69" s="139" t="s">
        <v>65</v>
      </c>
      <c r="D69" s="19" t="s">
        <v>47</v>
      </c>
      <c r="E69" s="19" t="s">
        <v>64</v>
      </c>
      <c r="F69" s="18" t="s">
        <v>130</v>
      </c>
      <c r="G69" s="52" t="s">
        <v>114</v>
      </c>
      <c r="H69" s="56"/>
      <c r="I69" s="56"/>
      <c r="J69" s="104">
        <v>200</v>
      </c>
      <c r="K69" s="99"/>
      <c r="L69" s="75"/>
      <c r="M69" s="75"/>
      <c r="N69" s="75"/>
      <c r="O69" s="39"/>
      <c r="P69" s="43"/>
    </row>
    <row r="70" spans="1:16" s="6" customFormat="1" ht="13.5" thickBot="1">
      <c r="A70" s="235"/>
      <c r="B70" s="240"/>
      <c r="C70" s="139" t="s">
        <v>46</v>
      </c>
      <c r="D70" s="19" t="s">
        <v>19</v>
      </c>
      <c r="E70" s="19" t="s">
        <v>2</v>
      </c>
      <c r="F70" s="18" t="s">
        <v>130</v>
      </c>
      <c r="G70" s="52" t="s">
        <v>113</v>
      </c>
      <c r="H70" s="56"/>
      <c r="I70" s="56"/>
      <c r="J70" s="104">
        <v>200</v>
      </c>
      <c r="K70" s="99"/>
      <c r="L70" s="75"/>
      <c r="M70" s="75"/>
      <c r="N70" s="75"/>
      <c r="O70" s="39"/>
      <c r="P70" s="43"/>
    </row>
    <row r="71" spans="1:16" s="6" customFormat="1" ht="13.5" thickBot="1">
      <c r="A71" s="236"/>
      <c r="B71" s="241"/>
      <c r="C71" s="207" t="s">
        <v>88</v>
      </c>
      <c r="D71" s="208"/>
      <c r="E71" s="208"/>
      <c r="F71" s="208"/>
      <c r="G71" s="209"/>
      <c r="H71" s="155"/>
      <c r="I71" s="155"/>
      <c r="J71" s="176">
        <f>J68+J69+J70</f>
        <v>500</v>
      </c>
      <c r="K71" s="99"/>
      <c r="L71" s="75"/>
      <c r="M71" s="75"/>
      <c r="N71" s="75"/>
      <c r="O71" s="39"/>
      <c r="P71" s="43"/>
    </row>
    <row r="72" spans="1:16" s="6" customFormat="1" ht="13.5" thickBot="1">
      <c r="A72" s="234">
        <v>28</v>
      </c>
      <c r="B72" s="239" t="s">
        <v>112</v>
      </c>
      <c r="C72" s="94" t="s">
        <v>34</v>
      </c>
      <c r="D72" s="158" t="s">
        <v>22</v>
      </c>
      <c r="E72" s="158" t="s">
        <v>74</v>
      </c>
      <c r="F72" s="159" t="s">
        <v>75</v>
      </c>
      <c r="G72" s="160" t="s">
        <v>114</v>
      </c>
      <c r="H72" s="82">
        <v>0</v>
      </c>
      <c r="I72" s="82">
        <v>656.5</v>
      </c>
      <c r="J72" s="103">
        <v>591.3</v>
      </c>
      <c r="K72" s="99"/>
      <c r="L72" s="75"/>
      <c r="M72" s="75"/>
      <c r="N72" s="75"/>
      <c r="O72" s="39">
        <v>690.5</v>
      </c>
      <c r="P72" s="43">
        <v>0</v>
      </c>
    </row>
    <row r="73" spans="1:16" s="6" customFormat="1" ht="26.25" thickBot="1">
      <c r="A73" s="235"/>
      <c r="B73" s="240"/>
      <c r="C73" s="139" t="s">
        <v>104</v>
      </c>
      <c r="D73" s="162" t="s">
        <v>19</v>
      </c>
      <c r="E73" s="162" t="s">
        <v>74</v>
      </c>
      <c r="F73" s="163" t="s">
        <v>75</v>
      </c>
      <c r="G73" s="164" t="s">
        <v>113</v>
      </c>
      <c r="H73" s="165"/>
      <c r="I73" s="165"/>
      <c r="J73" s="149">
        <v>384.2</v>
      </c>
      <c r="K73" s="99"/>
      <c r="L73" s="75"/>
      <c r="M73" s="75"/>
      <c r="N73" s="81"/>
      <c r="O73" s="39"/>
      <c r="P73" s="43"/>
    </row>
    <row r="74" spans="1:16" s="6" customFormat="1" ht="13.5" thickBot="1">
      <c r="A74" s="235"/>
      <c r="B74" s="240"/>
      <c r="C74" s="140" t="s">
        <v>65</v>
      </c>
      <c r="D74" s="3" t="s">
        <v>47</v>
      </c>
      <c r="E74" s="3" t="s">
        <v>48</v>
      </c>
      <c r="F74" s="32" t="s">
        <v>75</v>
      </c>
      <c r="G74" s="161" t="s">
        <v>117</v>
      </c>
      <c r="H74" s="56"/>
      <c r="I74" s="56"/>
      <c r="J74" s="104">
        <v>24.5</v>
      </c>
      <c r="K74" s="99"/>
      <c r="L74" s="75"/>
      <c r="M74" s="75"/>
      <c r="N74" s="81"/>
      <c r="O74" s="39"/>
      <c r="P74" s="43"/>
    </row>
    <row r="75" spans="1:16" s="6" customFormat="1" ht="13.5" thickBot="1">
      <c r="A75" s="236"/>
      <c r="B75" s="241"/>
      <c r="C75" s="216" t="s">
        <v>88</v>
      </c>
      <c r="D75" s="217"/>
      <c r="E75" s="217"/>
      <c r="F75" s="217"/>
      <c r="G75" s="218"/>
      <c r="H75" s="83"/>
      <c r="I75" s="84">
        <f>SUM(I72:I74)</f>
        <v>656.5</v>
      </c>
      <c r="J75" s="84">
        <f>SUM(J72:J74)</f>
        <v>1000</v>
      </c>
      <c r="K75" s="99"/>
      <c r="L75" s="75"/>
      <c r="M75" s="75"/>
      <c r="N75" s="81"/>
      <c r="O75" s="39"/>
      <c r="P75" s="43"/>
    </row>
    <row r="76" spans="1:16" s="6" customFormat="1" ht="13.5" thickBot="1">
      <c r="A76" s="234">
        <v>29</v>
      </c>
      <c r="B76" s="213" t="s">
        <v>101</v>
      </c>
      <c r="C76" s="141" t="s">
        <v>121</v>
      </c>
      <c r="D76" s="150" t="s">
        <v>25</v>
      </c>
      <c r="E76" s="150" t="s">
        <v>119</v>
      </c>
      <c r="F76" s="151" t="s">
        <v>78</v>
      </c>
      <c r="G76" s="152" t="s">
        <v>113</v>
      </c>
      <c r="H76" s="166">
        <v>0</v>
      </c>
      <c r="I76" s="166"/>
      <c r="J76" s="156">
        <v>600</v>
      </c>
      <c r="K76" s="95"/>
      <c r="L76" s="47"/>
      <c r="M76" s="47"/>
      <c r="N76" s="46"/>
      <c r="O76" s="39">
        <v>6000</v>
      </c>
      <c r="P76" s="43">
        <v>7500</v>
      </c>
    </row>
    <row r="77" spans="1:16" s="6" customFormat="1" ht="13.5" thickBot="1">
      <c r="A77" s="235"/>
      <c r="B77" s="214"/>
      <c r="C77" s="140" t="s">
        <v>121</v>
      </c>
      <c r="D77" s="19" t="s">
        <v>25</v>
      </c>
      <c r="E77" s="19" t="s">
        <v>14</v>
      </c>
      <c r="F77" s="18" t="s">
        <v>78</v>
      </c>
      <c r="G77" s="52" t="s">
        <v>113</v>
      </c>
      <c r="H77" s="55"/>
      <c r="I77" s="55">
        <v>6000</v>
      </c>
      <c r="J77" s="104">
        <v>2417.6</v>
      </c>
      <c r="K77" s="95"/>
      <c r="L77" s="47"/>
      <c r="M77" s="47"/>
      <c r="N77" s="46"/>
      <c r="O77" s="39"/>
      <c r="P77" s="43"/>
    </row>
    <row r="78" spans="1:16" s="6" customFormat="1" ht="13.5" thickBot="1">
      <c r="A78" s="235"/>
      <c r="B78" s="214"/>
      <c r="C78" s="140" t="s">
        <v>65</v>
      </c>
      <c r="D78" s="19" t="s">
        <v>47</v>
      </c>
      <c r="E78" s="19" t="s">
        <v>48</v>
      </c>
      <c r="F78" s="18" t="s">
        <v>78</v>
      </c>
      <c r="G78" s="52" t="s">
        <v>117</v>
      </c>
      <c r="H78" s="55"/>
      <c r="I78" s="55"/>
      <c r="J78" s="104">
        <v>5172</v>
      </c>
      <c r="K78" s="95"/>
      <c r="L78" s="47"/>
      <c r="M78" s="47"/>
      <c r="N78" s="46"/>
      <c r="O78" s="39"/>
      <c r="P78" s="43"/>
    </row>
    <row r="79" spans="1:16" s="6" customFormat="1" ht="13.5" thickBot="1">
      <c r="A79" s="236"/>
      <c r="B79" s="215"/>
      <c r="C79" s="216" t="s">
        <v>88</v>
      </c>
      <c r="D79" s="217"/>
      <c r="E79" s="217"/>
      <c r="F79" s="217"/>
      <c r="G79" s="218"/>
      <c r="H79" s="83"/>
      <c r="I79" s="84">
        <f>SUM(I76:I78)</f>
        <v>6000</v>
      </c>
      <c r="J79" s="84">
        <f>SUM(J76:J78)</f>
        <v>8189.6</v>
      </c>
      <c r="K79" s="95"/>
      <c r="L79" s="47"/>
      <c r="M79" s="47"/>
      <c r="N79" s="46"/>
      <c r="O79" s="39"/>
      <c r="P79" s="43"/>
    </row>
    <row r="80" spans="1:16" s="6" customFormat="1" ht="18.75" customHeight="1" thickBot="1">
      <c r="A80" s="234">
        <v>30</v>
      </c>
      <c r="B80" s="213" t="s">
        <v>111</v>
      </c>
      <c r="C80" s="50" t="s">
        <v>34</v>
      </c>
      <c r="D80" s="37" t="s">
        <v>22</v>
      </c>
      <c r="E80" s="37" t="s">
        <v>79</v>
      </c>
      <c r="F80" s="38" t="s">
        <v>77</v>
      </c>
      <c r="G80" s="51" t="s">
        <v>114</v>
      </c>
      <c r="H80" s="53">
        <v>0</v>
      </c>
      <c r="I80" s="53">
        <v>150</v>
      </c>
      <c r="J80" s="177">
        <v>340</v>
      </c>
      <c r="K80" s="95">
        <v>0.1</v>
      </c>
      <c r="L80" s="47">
        <f>K80*J80</f>
        <v>34</v>
      </c>
      <c r="M80" s="47" t="s">
        <v>51</v>
      </c>
      <c r="N80" s="46"/>
      <c r="O80" s="39">
        <v>300</v>
      </c>
      <c r="P80" s="43">
        <v>490</v>
      </c>
    </row>
    <row r="81" spans="1:16" s="6" customFormat="1" ht="15.75" customHeight="1" thickBot="1">
      <c r="A81" s="235"/>
      <c r="B81" s="214"/>
      <c r="C81" s="140" t="s">
        <v>65</v>
      </c>
      <c r="D81" s="3" t="s">
        <v>47</v>
      </c>
      <c r="E81" s="3" t="s">
        <v>48</v>
      </c>
      <c r="F81" s="32" t="s">
        <v>77</v>
      </c>
      <c r="G81" s="161" t="s">
        <v>117</v>
      </c>
      <c r="H81" s="53"/>
      <c r="I81" s="53"/>
      <c r="J81" s="177">
        <v>210</v>
      </c>
      <c r="K81" s="95"/>
      <c r="L81" s="47"/>
      <c r="M81" s="47"/>
      <c r="N81" s="46"/>
      <c r="O81" s="39"/>
      <c r="P81" s="43"/>
    </row>
    <row r="82" spans="1:16" s="6" customFormat="1" ht="15.75" customHeight="1" thickBot="1">
      <c r="A82" s="236"/>
      <c r="B82" s="215"/>
      <c r="C82" s="216" t="s">
        <v>88</v>
      </c>
      <c r="D82" s="217"/>
      <c r="E82" s="217"/>
      <c r="F82" s="217"/>
      <c r="G82" s="218"/>
      <c r="H82" s="53"/>
      <c r="I82" s="53"/>
      <c r="J82" s="102">
        <f>J80+J81</f>
        <v>550</v>
      </c>
      <c r="K82" s="95"/>
      <c r="L82" s="47"/>
      <c r="M82" s="47"/>
      <c r="N82" s="46"/>
      <c r="O82" s="39"/>
      <c r="P82" s="43"/>
    </row>
    <row r="83" spans="1:16" s="6" customFormat="1" ht="18" customHeight="1" thickBot="1">
      <c r="A83" s="49">
        <v>31</v>
      </c>
      <c r="B83" s="136" t="s">
        <v>102</v>
      </c>
      <c r="C83" s="50" t="s">
        <v>34</v>
      </c>
      <c r="D83" s="37" t="s">
        <v>22</v>
      </c>
      <c r="E83" s="37" t="s">
        <v>9</v>
      </c>
      <c r="F83" s="38" t="s">
        <v>76</v>
      </c>
      <c r="G83" s="51" t="s">
        <v>114</v>
      </c>
      <c r="H83" s="53">
        <v>0</v>
      </c>
      <c r="I83" s="53">
        <v>175</v>
      </c>
      <c r="J83" s="102">
        <v>175</v>
      </c>
      <c r="K83" s="95"/>
      <c r="L83" s="47"/>
      <c r="M83" s="47"/>
      <c r="N83" s="46"/>
      <c r="O83" s="39">
        <v>210</v>
      </c>
      <c r="P83" s="43">
        <v>230</v>
      </c>
    </row>
    <row r="84" spans="1:16" s="6" customFormat="1" ht="27" customHeight="1" thickBot="1">
      <c r="A84" s="181">
        <v>32</v>
      </c>
      <c r="B84" s="178" t="s">
        <v>132</v>
      </c>
      <c r="C84" s="139" t="s">
        <v>104</v>
      </c>
      <c r="D84" s="179" t="s">
        <v>19</v>
      </c>
      <c r="E84" s="182" t="s">
        <v>119</v>
      </c>
      <c r="F84" s="180" t="s">
        <v>131</v>
      </c>
      <c r="G84" s="182" t="s">
        <v>113</v>
      </c>
      <c r="H84" s="53"/>
      <c r="I84" s="53"/>
      <c r="J84" s="102">
        <v>335.00497</v>
      </c>
      <c r="K84" s="95"/>
      <c r="L84" s="47"/>
      <c r="M84" s="47"/>
      <c r="N84" s="46"/>
      <c r="O84" s="39"/>
      <c r="P84" s="43"/>
    </row>
    <row r="85" spans="1:16" s="6" customFormat="1" ht="20.25" customHeight="1" thickBot="1">
      <c r="A85" s="192" t="s">
        <v>103</v>
      </c>
      <c r="B85" s="185"/>
      <c r="C85" s="185"/>
      <c r="D85" s="185"/>
      <c r="E85" s="185"/>
      <c r="F85" s="185"/>
      <c r="G85" s="186"/>
      <c r="H85" s="109" t="e">
        <f>H80+#REF!+#REF!+#REF!+#REF!+#REF!+#REF!+H62+#REF!+#REF!+#REF!+#REF!+#REF!+H56+H55+H54+#REF!+H39+H35+H37+#REF!+H33+H30+#REF!+#REF!+#REF!+#REF!+#REF!+#REF!+H26+H25+H22+#REF!+H20+#REF!+H15+#REF!+H13+#REF!</f>
        <v>#REF!</v>
      </c>
      <c r="I85" s="102">
        <f>I13+I14+I15+I19+I20+I21+I24+I25+I28+I30+I33+I34+I35+I38+I43+I44+I49+I53+I54+I55+I56+I57+I58+I61+I64+I67+I68+I75+I79+I80+I83+I29</f>
        <v>22073</v>
      </c>
      <c r="J85" s="102">
        <f>J13+J14+J15+J19+J20+J21+J24+J25+J28+J33+J34+J35+J38+J43+J44+J49+J53+J54+J55+J56+J57+J58+J61+J64+J67+J71+J75+J79+J82+J83+J84+J32</f>
        <v>33031.42334</v>
      </c>
      <c r="K85" s="110" t="e">
        <f>K13+K14+K15+K19+K20+K21+K22+K25+K26+#REF!+K30+K33+K34+K35+K38+K39+K44+K45+K50+K54+K55+K56+K57+K61+K62+K65+K68+K72+K76+K80+K83</f>
        <v>#REF!</v>
      </c>
      <c r="L85" s="39" t="e">
        <f>L13+L14+L15+L19+L20+L21+L22+L25+L26+#REF!+L30+L33+L34+L35+L38+L39+L44+L45+L50+L54+L55+L56+L57+L61+L62+L65+L68+L72+L76+L80+L83</f>
        <v>#REF!</v>
      </c>
      <c r="M85" s="39" t="e">
        <f>M13+M14+M15+M19+M20+M21+M22+M25+M26+#REF!+M30+M33+M34+M35+M38+M39+M44+M45+M50+M54+M55+M56+M57+M61+M62+M65+M68+M72+M76+M80+M83</f>
        <v>#VALUE!</v>
      </c>
      <c r="N85" s="39" t="e">
        <f>N13+N14+N15+N19+N20+N21+N22+N25+N26+#REF!+N30+N33+N34+N35+N38+N39+N44+N45+N50+N54+N55+N56+N57+N61+N62+N65+N68+N72+N76+N80+N83</f>
        <v>#REF!</v>
      </c>
      <c r="O85" s="39" t="e">
        <f>O13+O14+O15+O19+O20+O21+O22+O25+O26+#REF!+O30+O33+O34+O35+O38+O39+O44+O45+O50+O54+O55+O56+O57+O61+O62+O65+O68+O72+O76+O80+O83</f>
        <v>#REF!</v>
      </c>
      <c r="P85" s="43" t="e">
        <f>P13+P14+P15+P19+P20+P21+P22+P25+P26+#REF!+P30+P33+P34+P35+P38+P39+P44+P45+P50+P54+P55+P56+P57+P61+P62+P65+P68+P72+P76+P80+P83</f>
        <v>#REF!</v>
      </c>
    </row>
    <row r="86" spans="1:16" ht="10.5" customHeight="1">
      <c r="A86" s="111"/>
      <c r="B86" s="112"/>
      <c r="C86" s="112"/>
      <c r="D86" s="111"/>
      <c r="E86" s="111"/>
      <c r="F86" s="111"/>
      <c r="G86" s="15" t="e">
        <f>J86-J85</f>
        <v>#VALUE!</v>
      </c>
      <c r="H86" s="16">
        <f>E88+E89+F90+E91+E92+E93+E94+E95+E96+E97+E98</f>
        <v>0</v>
      </c>
      <c r="I86" s="16"/>
      <c r="J86" s="16" t="e">
        <f>F88+F89+G90+F91+F92+F93+F94+F95+F96+F97+F98</f>
        <v>#VALUE!</v>
      </c>
      <c r="K86" s="113"/>
      <c r="L86" s="113"/>
      <c r="M86" s="114"/>
      <c r="N86" s="10"/>
      <c r="O86" s="16">
        <f>M88+M89+N90+M91+M92+M93+M94+M95+M96+M97+M98</f>
        <v>0</v>
      </c>
      <c r="P86" s="16">
        <f>N88+N89+O90+N91+N92+N93+N94+N95+N96+N97+N98</f>
        <v>0</v>
      </c>
    </row>
    <row r="87" spans="1:16" ht="12.75" customHeight="1" hidden="1">
      <c r="A87" s="111"/>
      <c r="B87" s="112" t="s">
        <v>45</v>
      </c>
      <c r="D87" s="111"/>
      <c r="E87" s="111"/>
      <c r="F87" s="115"/>
      <c r="G87" s="115"/>
      <c r="H87" s="115"/>
      <c r="I87" s="115"/>
      <c r="J87" s="115"/>
      <c r="K87" s="116"/>
      <c r="L87" s="113"/>
      <c r="M87" s="117"/>
      <c r="N87" s="10"/>
      <c r="O87" s="115"/>
      <c r="P87" s="115"/>
    </row>
    <row r="88" spans="1:16" ht="12.75" hidden="1">
      <c r="A88" s="118"/>
      <c r="B88" s="119"/>
      <c r="C88" s="119"/>
      <c r="D88" s="118"/>
      <c r="E88" s="120"/>
      <c r="F88" s="121"/>
      <c r="G88" s="121"/>
      <c r="H88" s="121"/>
      <c r="I88" s="121"/>
      <c r="J88" s="121"/>
      <c r="K88" s="122"/>
      <c r="L88" s="10"/>
      <c r="M88" s="10"/>
      <c r="N88" s="10"/>
      <c r="O88" s="121"/>
      <c r="P88" s="121"/>
    </row>
    <row r="89" spans="4:16" ht="12.75">
      <c r="D89" s="6"/>
      <c r="E89" s="13"/>
      <c r="F89" s="8"/>
      <c r="G89" s="8"/>
      <c r="H89" s="8"/>
      <c r="I89" s="8"/>
      <c r="J89" s="8"/>
      <c r="K89" s="8"/>
      <c r="O89" s="8"/>
      <c r="P89" s="8"/>
    </row>
    <row r="90" spans="1:16" ht="21.75" customHeight="1">
      <c r="A90" s="86" t="s">
        <v>67</v>
      </c>
      <c r="B90" s="87"/>
      <c r="C90" s="87"/>
      <c r="D90" s="89"/>
      <c r="E90" s="88"/>
      <c r="F90" s="89"/>
      <c r="G90" s="90" t="s">
        <v>62</v>
      </c>
      <c r="H90" s="91"/>
      <c r="I90" s="91"/>
      <c r="K90" s="92"/>
      <c r="L90" s="93"/>
      <c r="M90" s="93"/>
      <c r="N90" s="93"/>
      <c r="O90" s="91"/>
      <c r="P90" s="91"/>
    </row>
    <row r="91" spans="4:16" ht="12.75">
      <c r="D91" s="6"/>
      <c r="E91" s="14"/>
      <c r="F91" s="8"/>
      <c r="G91" s="168"/>
      <c r="H91" s="8"/>
      <c r="I91" s="8"/>
      <c r="J91" s="8"/>
      <c r="K91" s="8"/>
      <c r="O91" s="8"/>
      <c r="P91" s="8"/>
    </row>
    <row r="92" spans="4:16" ht="12.75">
      <c r="D92" s="6"/>
      <c r="E92" s="14"/>
      <c r="F92" s="8"/>
      <c r="G92" s="8"/>
      <c r="H92" s="8"/>
      <c r="I92" s="8"/>
      <c r="J92" s="8"/>
      <c r="K92" s="8"/>
      <c r="O92" s="8"/>
      <c r="P92" s="8"/>
    </row>
    <row r="93" spans="4:16" ht="12.75">
      <c r="D93" s="6"/>
      <c r="E93" s="14"/>
      <c r="F93" s="8"/>
      <c r="G93" s="8"/>
      <c r="H93" s="8"/>
      <c r="I93" s="8"/>
      <c r="J93" s="183"/>
      <c r="K93" s="8"/>
      <c r="O93" s="8"/>
      <c r="P93" s="8"/>
    </row>
    <row r="94" spans="4:16" ht="12.75">
      <c r="D94" s="6"/>
      <c r="E94" s="14"/>
      <c r="F94" s="8"/>
      <c r="G94" s="8"/>
      <c r="H94" s="8"/>
      <c r="I94" s="8"/>
      <c r="J94" s="183"/>
      <c r="K94" s="8"/>
      <c r="O94" s="8"/>
      <c r="P94" s="8"/>
    </row>
    <row r="95" spans="4:16" ht="12.75">
      <c r="D95" s="6"/>
      <c r="E95" s="14"/>
      <c r="F95" s="8"/>
      <c r="G95" s="8"/>
      <c r="H95" s="8"/>
      <c r="I95" s="8"/>
      <c r="J95" s="183"/>
      <c r="K95" s="8"/>
      <c r="O95" s="8"/>
      <c r="P95" s="8"/>
    </row>
    <row r="96" spans="4:16" ht="12.75">
      <c r="D96" s="6"/>
      <c r="E96" s="14"/>
      <c r="F96" s="8"/>
      <c r="G96" s="8"/>
      <c r="H96" s="8"/>
      <c r="I96" s="8"/>
      <c r="J96" s="183"/>
      <c r="K96" s="8"/>
      <c r="O96" s="8"/>
      <c r="P96" s="8"/>
    </row>
    <row r="97" spans="4:16" ht="12.75">
      <c r="D97" s="6"/>
      <c r="E97" s="14"/>
      <c r="F97" s="8"/>
      <c r="G97" s="8"/>
      <c r="H97" s="8"/>
      <c r="I97" s="8"/>
      <c r="J97" s="183"/>
      <c r="K97" s="8"/>
      <c r="O97" s="8"/>
      <c r="P97" s="8"/>
    </row>
    <row r="98" spans="4:16" ht="12.75">
      <c r="D98" s="6"/>
      <c r="E98" s="14"/>
      <c r="F98" s="8"/>
      <c r="G98" s="8"/>
      <c r="H98" s="6"/>
      <c r="I98" s="6"/>
      <c r="J98" s="6"/>
      <c r="K98" s="8"/>
      <c r="O98" s="6"/>
      <c r="P98" s="6"/>
    </row>
    <row r="99" spans="4:16" ht="12.75">
      <c r="D99" s="6"/>
      <c r="E99" s="7"/>
      <c r="F99" s="8"/>
      <c r="G99" s="8"/>
      <c r="H99" s="8"/>
      <c r="I99" s="8"/>
      <c r="J99" s="183"/>
      <c r="K99" s="8"/>
      <c r="O99" s="8"/>
      <c r="P99" s="8"/>
    </row>
    <row r="100" spans="5:16" ht="12.75">
      <c r="E100" s="4"/>
      <c r="G100" s="4"/>
      <c r="H100" s="4"/>
      <c r="I100" s="4"/>
      <c r="J100" s="4"/>
      <c r="K100" s="4"/>
      <c r="O100" s="4"/>
      <c r="P100" s="4"/>
    </row>
    <row r="101" spans="5:6" ht="12.75">
      <c r="E101" s="4"/>
      <c r="F101" s="5"/>
    </row>
    <row r="102" spans="5:6" ht="12.75">
      <c r="E102" s="4"/>
      <c r="F102" s="5"/>
    </row>
    <row r="103" spans="5:6" ht="12.75">
      <c r="E103" s="4"/>
      <c r="F103" s="4"/>
    </row>
    <row r="104" spans="5:6" ht="12.75">
      <c r="E104" s="4"/>
      <c r="F104" s="4"/>
    </row>
  </sheetData>
  <sheetProtection autoFilter="0"/>
  <autoFilter ref="E12:G85"/>
  <mergeCells count="61">
    <mergeCell ref="A80:A82"/>
    <mergeCell ref="B80:B82"/>
    <mergeCell ref="C82:G82"/>
    <mergeCell ref="A68:A71"/>
    <mergeCell ref="B68:B71"/>
    <mergeCell ref="C71:G71"/>
    <mergeCell ref="C79:G79"/>
    <mergeCell ref="A76:A79"/>
    <mergeCell ref="B76:B79"/>
    <mergeCell ref="P11:P12"/>
    <mergeCell ref="A36:A38"/>
    <mergeCell ref="M16:M18"/>
    <mergeCell ref="B11:B12"/>
    <mergeCell ref="O11:O12"/>
    <mergeCell ref="C22:C23"/>
    <mergeCell ref="C26:C27"/>
    <mergeCell ref="C24:G24"/>
    <mergeCell ref="A22:A24"/>
    <mergeCell ref="B22:B24"/>
    <mergeCell ref="B59:B61"/>
    <mergeCell ref="B36:B38"/>
    <mergeCell ref="C38:G38"/>
    <mergeCell ref="C61:G61"/>
    <mergeCell ref="A7:J8"/>
    <mergeCell ref="J11:J12"/>
    <mergeCell ref="A11:A12"/>
    <mergeCell ref="B16:B19"/>
    <mergeCell ref="C19:G19"/>
    <mergeCell ref="A85:G85"/>
    <mergeCell ref="M11:M12"/>
    <mergeCell ref="C11:C12"/>
    <mergeCell ref="H11:H12"/>
    <mergeCell ref="D11:G11"/>
    <mergeCell ref="L11:L12"/>
    <mergeCell ref="A16:A19"/>
    <mergeCell ref="M36:M37"/>
    <mergeCell ref="M59:M60"/>
    <mergeCell ref="A59:A61"/>
    <mergeCell ref="A26:A28"/>
    <mergeCell ref="B26:B28"/>
    <mergeCell ref="C28:G28"/>
    <mergeCell ref="C39:C40"/>
    <mergeCell ref="A39:A43"/>
    <mergeCell ref="B39:B43"/>
    <mergeCell ref="C43:G43"/>
    <mergeCell ref="A45:A49"/>
    <mergeCell ref="B45:B49"/>
    <mergeCell ref="C49:G49"/>
    <mergeCell ref="A50:A53"/>
    <mergeCell ref="B50:B53"/>
    <mergeCell ref="C53:G53"/>
    <mergeCell ref="C62:C63"/>
    <mergeCell ref="A62:A64"/>
    <mergeCell ref="B62:B64"/>
    <mergeCell ref="C64:G64"/>
    <mergeCell ref="C67:G67"/>
    <mergeCell ref="A72:A75"/>
    <mergeCell ref="B72:B75"/>
    <mergeCell ref="C75:G75"/>
    <mergeCell ref="A65:A67"/>
    <mergeCell ref="B65:B67"/>
  </mergeCells>
  <printOptions/>
  <pageMargins left="0.5905511811023623" right="0.1968503937007874" top="0.5905511811023623" bottom="0.3937007874015748" header="0" footer="0.31496062992125984"/>
  <pageSetup fitToHeight="2" horizontalDpi="600" verticalDpi="600" orientation="portrait" paperSize="9" scale="72" r:id="rId2"/>
  <headerFooter alignWithMargins="0">
    <oddFooter>&amp;R&amp;"Times New Roman,обычный"&amp;11&amp;P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ShargorodskayaVA</cp:lastModifiedBy>
  <cp:lastPrinted>2013-11-12T01:17:13Z</cp:lastPrinted>
  <dcterms:created xsi:type="dcterms:W3CDTF">2004-04-09T11:06:15Z</dcterms:created>
  <dcterms:modified xsi:type="dcterms:W3CDTF">2013-11-28T02:58:18Z</dcterms:modified>
  <cp:category/>
  <cp:version/>
  <cp:contentType/>
  <cp:contentStatus/>
</cp:coreProperties>
</file>